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Résumé de l’exportation" sheetId="1" r:id="rId4"/>
    <sheet name="POUSSINS" sheetId="2" r:id="rId5"/>
    <sheet name="PUPILLES" sheetId="3" r:id="rId6"/>
    <sheet name="BENJAMINS" sheetId="4" r:id="rId7"/>
    <sheet name="MINIMES" sheetId="5" r:id="rId8"/>
    <sheet name="CADETS" sheetId="6" r:id="rId9"/>
    <sheet name="Point" sheetId="7" r:id="rId10"/>
  </sheets>
</workbook>
</file>

<file path=xl/sharedStrings.xml><?xml version="1.0" encoding="utf-8"?>
<sst xmlns="http://schemas.openxmlformats.org/spreadsheetml/2006/main" uniqueCount="311">
  <si>
    <t>Ce document a été exporté depuis Numbers. Chaque tableau a été converti en feuille de calcul Excel. Tous les autres objets sur chaque feuille Numbers ont été placés sur des feuilles de calcul différentes. Veuillez noter que les calculs de formules peuvent être différents dans Excel.</t>
  </si>
  <si>
    <t>Nom de la feuille Numbers</t>
  </si>
  <si>
    <t>Nom du tableau Numbers</t>
  </si>
  <si>
    <t>Nom de la feuille de calcul Excel</t>
  </si>
  <si>
    <t>POUSSINS</t>
  </si>
  <si>
    <t>Tableau 1</t>
  </si>
  <si>
    <t>TRJV BLANOT</t>
  </si>
  <si>
    <t>RESULTATS</t>
  </si>
  <si>
    <t>XC</t>
  </si>
  <si>
    <t>DESCENTE</t>
  </si>
  <si>
    <t>ORIENTATION</t>
  </si>
  <si>
    <t>TRIAL</t>
  </si>
  <si>
    <t>CLT</t>
  </si>
  <si>
    <t>POINTS</t>
  </si>
  <si>
    <t>Départ M 1</t>
  </si>
  <si>
    <t>Temps M1</t>
  </si>
  <si>
    <t>Départ M 2</t>
  </si>
  <si>
    <t>Temps M2</t>
  </si>
  <si>
    <t>Départ</t>
  </si>
  <si>
    <t>Arrivée</t>
  </si>
  <si>
    <t>ZONE 1</t>
  </si>
  <si>
    <t>ZONE 2</t>
  </si>
  <si>
    <t>ZONE 3</t>
  </si>
  <si>
    <t>ZONE 4</t>
  </si>
  <si>
    <t>FINAL</t>
  </si>
  <si>
    <t>TOTAUX</t>
  </si>
  <si>
    <t>N°</t>
  </si>
  <si>
    <t>NOM</t>
  </si>
  <si>
    <t>Prénom</t>
  </si>
  <si>
    <t>Club</t>
  </si>
  <si>
    <t>Catégorie</t>
  </si>
  <si>
    <t>Sexe</t>
  </si>
  <si>
    <t xml:space="preserve">Clt </t>
  </si>
  <si>
    <t xml:space="preserve">pts </t>
  </si>
  <si>
    <t>h</t>
  </si>
  <si>
    <t>mn</t>
  </si>
  <si>
    <t>s</t>
  </si>
  <si>
    <t>sec.</t>
  </si>
  <si>
    <t>cent.</t>
  </si>
  <si>
    <t>tps M1 en sec.</t>
  </si>
  <si>
    <t>tps M2 en sec.</t>
  </si>
  <si>
    <t>Meilleure manche</t>
  </si>
  <si>
    <t>Clt</t>
  </si>
  <si>
    <t>pts</t>
  </si>
  <si>
    <t>Dep en s</t>
  </si>
  <si>
    <t>Ar en s</t>
  </si>
  <si>
    <t>tps en s</t>
  </si>
  <si>
    <t>Hors temps</t>
  </si>
  <si>
    <t>Péna.</t>
  </si>
  <si>
    <t>Pts Carte</t>
  </si>
  <si>
    <t>Pts Géné.</t>
  </si>
  <si>
    <t>Clt.</t>
  </si>
  <si>
    <t>Portes</t>
  </si>
  <si>
    <t>Bonus</t>
  </si>
  <si>
    <t>Total 1</t>
  </si>
  <si>
    <t>Total 2</t>
  </si>
  <si>
    <t>Total 3</t>
  </si>
  <si>
    <t>Total 4</t>
  </si>
  <si>
    <t>TOTAL TRIAL</t>
  </si>
  <si>
    <t>Pts</t>
  </si>
  <si>
    <t>BOULLY</t>
  </si>
  <si>
    <t>Calixte</t>
  </si>
  <si>
    <t>VC VTT MONT D`OR</t>
  </si>
  <si>
    <t>Poussin</t>
  </si>
  <si>
    <t>H</t>
  </si>
  <si>
    <t>ALBA FOUILLE</t>
  </si>
  <si>
    <t>Achille</t>
  </si>
  <si>
    <t>V.C DOLOIS</t>
  </si>
  <si>
    <t>MASSENOT</t>
  </si>
  <si>
    <t>Alexis</t>
  </si>
  <si>
    <t>U.C. MOREZ</t>
  </si>
  <si>
    <t>METIER</t>
  </si>
  <si>
    <t>Léo</t>
  </si>
  <si>
    <t>PROMOTION ANIMATION CYCL.</t>
  </si>
  <si>
    <t>JACQUET</t>
  </si>
  <si>
    <t>Axel</t>
  </si>
  <si>
    <t>GERMAIN</t>
  </si>
  <si>
    <t>Louise</t>
  </si>
  <si>
    <t>D</t>
  </si>
  <si>
    <t>Eliot</t>
  </si>
  <si>
    <t>DELESALLE</t>
  </si>
  <si>
    <t>Gabin</t>
  </si>
  <si>
    <t>S.C.ARINTHOD FOYER RURAL</t>
  </si>
  <si>
    <t>MEROT CARILLIER</t>
  </si>
  <si>
    <t>Maël</t>
  </si>
  <si>
    <t>PASSE PARTOUT VTT MACON</t>
  </si>
  <si>
    <t>BROZOZOWSKI</t>
  </si>
  <si>
    <t>Sohane</t>
  </si>
  <si>
    <t>MONTCEAU VTT</t>
  </si>
  <si>
    <t>AUBRY</t>
  </si>
  <si>
    <t>Marius</t>
  </si>
  <si>
    <t>EXTIER</t>
  </si>
  <si>
    <t>Andy</t>
  </si>
  <si>
    <t>PUPILLES</t>
  </si>
  <si>
    <t>Pupille</t>
  </si>
  <si>
    <t>M</t>
  </si>
  <si>
    <t>Emile</t>
  </si>
  <si>
    <t>HANROT</t>
  </si>
  <si>
    <t>Charly</t>
  </si>
  <si>
    <t>DUFOUR</t>
  </si>
  <si>
    <t>0</t>
  </si>
  <si>
    <t>BRZOZOWSKI</t>
  </si>
  <si>
    <t>Nino</t>
  </si>
  <si>
    <t>CHEVANNE</t>
  </si>
  <si>
    <t>Matthieu</t>
  </si>
  <si>
    <t>VTT CONLIEGE LONS LE SAUNIER</t>
  </si>
  <si>
    <t>MAZOYER</t>
  </si>
  <si>
    <t>Mattéo</t>
  </si>
  <si>
    <t>SCO DIJON</t>
  </si>
  <si>
    <t>CARNET</t>
  </si>
  <si>
    <t>Léandre</t>
  </si>
  <si>
    <t>JUHEN</t>
  </si>
  <si>
    <t>Louison</t>
  </si>
  <si>
    <t>VTT MASSIF JURA</t>
  </si>
  <si>
    <t>LAVOCAT</t>
  </si>
  <si>
    <t>Simon</t>
  </si>
  <si>
    <t xml:space="preserve">VAXILLAIRE	</t>
  </si>
  <si>
    <t>Melvin</t>
  </si>
  <si>
    <t>S.C.OLYMPIQUE DE DIJON</t>
  </si>
  <si>
    <t>FAGOT</t>
  </si>
  <si>
    <t>Valentin</t>
  </si>
  <si>
    <t>BABET</t>
  </si>
  <si>
    <t>Cloé</t>
  </si>
  <si>
    <t>VTT ORGELET</t>
  </si>
  <si>
    <t>MONNIER</t>
  </si>
  <si>
    <t>Émile</t>
  </si>
  <si>
    <t>QUELENN</t>
  </si>
  <si>
    <t>Zénaïs</t>
  </si>
  <si>
    <t>EVASION VTT AUXERROISEVASION VTT</t>
  </si>
  <si>
    <t>BOICHUT</t>
  </si>
  <si>
    <t>Tom</t>
  </si>
  <si>
    <t>AC DAMPARIS TAVAUX</t>
  </si>
  <si>
    <t>DI CATALDO</t>
  </si>
  <si>
    <t>Leny</t>
  </si>
  <si>
    <t>BOUILLIN</t>
  </si>
  <si>
    <t>Enzo</t>
  </si>
  <si>
    <t xml:space="preserve">CUCHE </t>
  </si>
  <si>
    <t>Zélie</t>
  </si>
  <si>
    <t>Sacha</t>
  </si>
  <si>
    <t>VILLAR</t>
  </si>
  <si>
    <t>Diégo</t>
  </si>
  <si>
    <t>VC VTT MONT D’OR</t>
  </si>
  <si>
    <t>VERPILLAT FUMEY</t>
  </si>
  <si>
    <t>Clémentine</t>
  </si>
  <si>
    <t>CASTANEDO</t>
  </si>
  <si>
    <t>Giullian</t>
  </si>
  <si>
    <t>BENJAMINS</t>
  </si>
  <si>
    <t>RAWYLER</t>
  </si>
  <si>
    <t>Benjamin</t>
  </si>
  <si>
    <t xml:space="preserve">BOUILLIER </t>
  </si>
  <si>
    <t>Victor</t>
  </si>
  <si>
    <t>PULSION VTT</t>
  </si>
  <si>
    <t>FAIVRE</t>
  </si>
  <si>
    <t>Angel</t>
  </si>
  <si>
    <t>VC DOLOIS</t>
  </si>
  <si>
    <t>ROBELIN</t>
  </si>
  <si>
    <t>Joris</t>
  </si>
  <si>
    <t>Lucas</t>
  </si>
  <si>
    <t>Alphée</t>
  </si>
  <si>
    <t xml:space="preserve">DUMONT </t>
  </si>
  <si>
    <t>Lois</t>
  </si>
  <si>
    <t>JEANNEROD</t>
  </si>
  <si>
    <t>Fantine</t>
  </si>
  <si>
    <t>CHOLLEY</t>
  </si>
  <si>
    <t>PASSION VTT BEAUCOURT</t>
  </si>
  <si>
    <t>GERARD</t>
  </si>
  <si>
    <t>DA SILVA FABIAO FERRET</t>
  </si>
  <si>
    <t>Cameron</t>
  </si>
  <si>
    <t>VADAM</t>
  </si>
  <si>
    <t>Julien</t>
  </si>
  <si>
    <t>AC RUDIPONTAIN</t>
  </si>
  <si>
    <t xml:space="preserve">TREFF </t>
  </si>
  <si>
    <t>Alicia</t>
  </si>
  <si>
    <t>RECORDON</t>
  </si>
  <si>
    <t>Kylian</t>
  </si>
  <si>
    <t>BLANCHOT</t>
  </si>
  <si>
    <t>Théo</t>
  </si>
  <si>
    <t>PISTIDDA</t>
  </si>
  <si>
    <t>Candice</t>
  </si>
  <si>
    <t xml:space="preserve">DUPARCHY </t>
  </si>
  <si>
    <t>Isalyne</t>
  </si>
  <si>
    <t>PINCEMIN</t>
  </si>
  <si>
    <t>Célian</t>
  </si>
  <si>
    <t>RYNOWSKI</t>
  </si>
  <si>
    <t>Timéo</t>
  </si>
  <si>
    <t>LAGRANGE</t>
  </si>
  <si>
    <t>Titouan</t>
  </si>
  <si>
    <t>Antonin</t>
  </si>
  <si>
    <t>GONNACHON</t>
  </si>
  <si>
    <t>Jules</t>
  </si>
  <si>
    <t>MARECHAL</t>
  </si>
  <si>
    <t>MAOULID</t>
  </si>
  <si>
    <t>Elyes</t>
  </si>
  <si>
    <t>WAL</t>
  </si>
  <si>
    <t>Marilou</t>
  </si>
  <si>
    <t>COLNEL</t>
  </si>
  <si>
    <t>Bastien</t>
  </si>
  <si>
    <t>VELO CLUB BEAUNOIS</t>
  </si>
  <si>
    <t>MOYAERTS</t>
  </si>
  <si>
    <t>Tourbus</t>
  </si>
  <si>
    <t>Lucien</t>
  </si>
  <si>
    <t>BOL</t>
  </si>
  <si>
    <t>VELO CLUB TOURNUS</t>
  </si>
  <si>
    <t>GAUDILLIERE</t>
  </si>
  <si>
    <t>Chloe</t>
  </si>
  <si>
    <t>BIKE CLUB GIROMAGNY</t>
  </si>
  <si>
    <t>MINIMES</t>
  </si>
  <si>
    <t>=</t>
  </si>
  <si>
    <t>Quentin</t>
  </si>
  <si>
    <t>VELO SPORT CLUB BEAUNOIS</t>
  </si>
  <si>
    <t>Minime</t>
  </si>
  <si>
    <t>GONON</t>
  </si>
  <si>
    <t>Jean</t>
  </si>
  <si>
    <t>LAGACHE</t>
  </si>
  <si>
    <t>LEBEL</t>
  </si>
  <si>
    <t>JERMANN</t>
  </si>
  <si>
    <t>Maxence</t>
  </si>
  <si>
    <t>PEAN</t>
  </si>
  <si>
    <t>Mathis</t>
  </si>
  <si>
    <t>VUILLEMENOT</t>
  </si>
  <si>
    <t>Hugo</t>
  </si>
  <si>
    <t>PIAZZON</t>
  </si>
  <si>
    <t>Gabriel</t>
  </si>
  <si>
    <t>BALIZET</t>
  </si>
  <si>
    <t>Clément</t>
  </si>
  <si>
    <t>JURA CYCLISME PAYS DU REVERMONT</t>
  </si>
  <si>
    <t>Ambroise</t>
  </si>
  <si>
    <t>VTT CONLIEGE-JURA-BASSIN DE LONS LE SAUNIER</t>
  </si>
  <si>
    <t>MARMILLON</t>
  </si>
  <si>
    <t>Guillaume</t>
  </si>
  <si>
    <t>DI CARMINE ANDRE</t>
  </si>
  <si>
    <t>Eytan</t>
  </si>
  <si>
    <t>BOURGEOIS</t>
  </si>
  <si>
    <t>Manon</t>
  </si>
  <si>
    <t>COLIN</t>
  </si>
  <si>
    <t>Léna</t>
  </si>
  <si>
    <t>U.C. PONTCHARRA</t>
  </si>
  <si>
    <t>GOUX</t>
  </si>
  <si>
    <t>Paul</t>
  </si>
  <si>
    <t>V.C.DE MONTBELIARD</t>
  </si>
  <si>
    <t>JANAUD</t>
  </si>
  <si>
    <t>LEAL</t>
  </si>
  <si>
    <t>Noah</t>
  </si>
  <si>
    <t>LAMBERT</t>
  </si>
  <si>
    <t>ASPTT BESANCON</t>
  </si>
  <si>
    <t>ROUX</t>
  </si>
  <si>
    <t>BAUDET</t>
  </si>
  <si>
    <t>Bélinda</t>
  </si>
  <si>
    <t>BARTH RUDENKO</t>
  </si>
  <si>
    <t>Constantin</t>
  </si>
  <si>
    <t>BESSARD</t>
  </si>
  <si>
    <t>Mathéo</t>
  </si>
  <si>
    <t>BEY</t>
  </si>
  <si>
    <t>Baptiste</t>
  </si>
  <si>
    <t>FOUGOU</t>
  </si>
  <si>
    <t>Morgane</t>
  </si>
  <si>
    <t>VESOUL VTT</t>
  </si>
  <si>
    <t>GUITTARD</t>
  </si>
  <si>
    <t>Camille</t>
  </si>
  <si>
    <t>PHILIPPE</t>
  </si>
  <si>
    <t>CORTET</t>
  </si>
  <si>
    <t>Zoé</t>
  </si>
  <si>
    <t>VELO CLUB DOLOIS</t>
  </si>
  <si>
    <t>Noa</t>
  </si>
  <si>
    <t>PETITBON</t>
  </si>
  <si>
    <t>Matys</t>
  </si>
  <si>
    <t>BRIDE</t>
  </si>
  <si>
    <t>Augustin</t>
  </si>
  <si>
    <t>CADETS</t>
  </si>
  <si>
    <t>GUTH</t>
  </si>
  <si>
    <t>Cadet</t>
  </si>
  <si>
    <t>Elliot</t>
  </si>
  <si>
    <t>MERCEY</t>
  </si>
  <si>
    <t>Louis</t>
  </si>
  <si>
    <t>Justin</t>
  </si>
  <si>
    <t>ROBIOLLE</t>
  </si>
  <si>
    <t>VARET</t>
  </si>
  <si>
    <t>MARGERARD</t>
  </si>
  <si>
    <t>Pierrick</t>
  </si>
  <si>
    <t>Cédric</t>
  </si>
  <si>
    <t>SAGEON</t>
  </si>
  <si>
    <t>Martin</t>
  </si>
  <si>
    <t>BIDEAU</t>
  </si>
  <si>
    <t>Ugo</t>
  </si>
  <si>
    <t>Mani</t>
  </si>
  <si>
    <t>CHAILLARD</t>
  </si>
  <si>
    <t>Alexane</t>
  </si>
  <si>
    <t>Cadette</t>
  </si>
  <si>
    <t>Marilys</t>
  </si>
  <si>
    <t>VIOT</t>
  </si>
  <si>
    <t>Mathilde</t>
  </si>
  <si>
    <t>Lucie</t>
  </si>
  <si>
    <t>MUTTI</t>
  </si>
  <si>
    <t>CORNU</t>
  </si>
  <si>
    <t>OC GIF VTT</t>
  </si>
  <si>
    <t>BESSON</t>
  </si>
  <si>
    <t>PAUGET</t>
  </si>
  <si>
    <t>Nathan</t>
  </si>
  <si>
    <t>GRAND</t>
  </si>
  <si>
    <t>BARRIER</t>
  </si>
  <si>
    <t>VTT GIVRY</t>
  </si>
  <si>
    <t>DUMARCAY</t>
  </si>
  <si>
    <t>HORIZON MONTLUCON</t>
  </si>
  <si>
    <t>BAIGUE VINCENT</t>
  </si>
  <si>
    <t>Mathurin</t>
  </si>
  <si>
    <t xml:space="preserve">MARTIN </t>
  </si>
  <si>
    <t>LYON SPRINT EVOLUTION</t>
  </si>
  <si>
    <t>Point</t>
  </si>
  <si>
    <t>class. Spéci.</t>
  </si>
  <si>
    <t>ATTENTION CETTE GRILLE DE POINTS EST UTILISEE DANS TOUTES LES AUTRES FEUILLES</t>
  </si>
  <si>
    <t>NE PAS MODIFIER</t>
  </si>
</sst>
</file>

<file path=xl/styles.xml><?xml version="1.0" encoding="utf-8"?>
<styleSheet xmlns="http://schemas.openxmlformats.org/spreadsheetml/2006/main">
  <numFmts count="1">
    <numFmt numFmtId="0" formatCode="General"/>
  </numFmts>
  <fonts count="16">
    <font>
      <sz val="10"/>
      <color indexed="8"/>
      <name val="Verdana"/>
    </font>
    <font>
      <sz val="12"/>
      <color indexed="8"/>
      <name val="Verdana"/>
    </font>
    <font>
      <sz val="14"/>
      <color indexed="8"/>
      <name val="Verdana"/>
    </font>
    <font>
      <sz val="12"/>
      <color indexed="8"/>
      <name val="Helvetica Neue"/>
    </font>
    <font>
      <u val="single"/>
      <sz val="12"/>
      <color indexed="11"/>
      <name val="Verdana"/>
    </font>
    <font>
      <sz val="13"/>
      <color indexed="8"/>
      <name val="Verdana"/>
    </font>
    <font>
      <b val="1"/>
      <sz val="26"/>
      <color indexed="8"/>
      <name val="Verdana"/>
    </font>
    <font>
      <b val="1"/>
      <sz val="10"/>
      <color indexed="8"/>
      <name val="Arial"/>
    </font>
    <font>
      <b val="1"/>
      <sz val="14"/>
      <color indexed="17"/>
      <name val="Arial"/>
    </font>
    <font>
      <b val="1"/>
      <sz val="18"/>
      <color indexed="8"/>
      <name val="Arial"/>
    </font>
    <font>
      <b val="1"/>
      <sz val="8"/>
      <color indexed="8"/>
      <name val="Arial"/>
    </font>
    <font>
      <b val="1"/>
      <sz val="10"/>
      <color indexed="18"/>
      <name val="Arial"/>
    </font>
    <font>
      <sz val="10"/>
      <color indexed="8"/>
      <name val="Arial"/>
    </font>
    <font>
      <sz val="11"/>
      <color indexed="8"/>
      <name val="Arial"/>
    </font>
    <font>
      <sz val="14"/>
      <color indexed="8"/>
      <name val="+"/>
    </font>
    <font>
      <b val="1"/>
      <sz val="10"/>
      <color indexed="8"/>
      <name val="Verdana"/>
    </font>
  </fonts>
  <fills count="13">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
      <patternFill patternType="solid">
        <fgColor indexed="17"/>
        <bgColor auto="1"/>
      </patternFill>
    </fill>
    <fill>
      <patternFill patternType="solid">
        <fgColor indexed="18"/>
        <bgColor auto="1"/>
      </patternFill>
    </fill>
    <fill>
      <patternFill patternType="solid">
        <fgColor indexed="19"/>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
      <patternFill patternType="solid">
        <fgColor indexed="24"/>
        <bgColor auto="1"/>
      </patternFill>
    </fill>
    <fill>
      <patternFill patternType="solid">
        <fgColor indexed="25"/>
        <bgColor auto="1"/>
      </patternFill>
    </fill>
  </fills>
  <borders count="85">
    <border>
      <left/>
      <right/>
      <top/>
      <bottom/>
      <diagonal/>
    </border>
    <border>
      <left style="thin">
        <color indexed="13"/>
      </left>
      <right style="thin">
        <color indexed="13"/>
      </right>
      <top style="thin">
        <color indexed="13"/>
      </top>
      <bottom/>
      <diagonal/>
    </border>
    <border>
      <left style="thin">
        <color indexed="13"/>
      </left>
      <right style="thin">
        <color indexed="13"/>
      </right>
      <top style="thin">
        <color indexed="13"/>
      </top>
      <bottom style="medium">
        <color indexed="8"/>
      </bottom>
      <diagonal/>
    </border>
    <border>
      <left style="thin">
        <color indexed="13"/>
      </left>
      <right style="thin">
        <color indexed="8"/>
      </right>
      <top style="thin">
        <color indexed="13"/>
      </top>
      <bottom style="medium">
        <color indexed="8"/>
      </bottom>
      <diagonal/>
    </border>
    <border>
      <left style="thin">
        <color indexed="8"/>
      </left>
      <right style="thin">
        <color indexed="13"/>
      </right>
      <top style="thin">
        <color indexed="13"/>
      </top>
      <bottom style="medium">
        <color indexed="8"/>
      </bottom>
      <diagonal/>
    </border>
    <border>
      <left style="thin">
        <color indexed="13"/>
      </left>
      <right style="thin">
        <color indexed="13"/>
      </right>
      <top style="thin">
        <color indexed="13"/>
      </top>
      <bottom style="thin">
        <color indexed="13"/>
      </bottom>
      <diagonal/>
    </border>
    <border>
      <left style="thin">
        <color indexed="13"/>
      </left>
      <right/>
      <top/>
      <bottom style="medium">
        <color indexed="8"/>
      </bottom>
      <diagonal/>
    </border>
    <border>
      <left/>
      <right style="medium">
        <color indexed="8"/>
      </right>
      <top/>
      <bottom style="medium">
        <color indexed="8"/>
      </bottom>
      <diagonal/>
    </border>
    <border>
      <left style="medium">
        <color indexed="8"/>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diagonal/>
    </border>
    <border>
      <left style="medium">
        <color indexed="8"/>
      </left>
      <right style="thin">
        <color indexed="13"/>
      </right>
      <top style="thin">
        <color indexed="13"/>
      </top>
      <bottom style="thin">
        <color indexed="13"/>
      </bottom>
      <diagonal/>
    </border>
    <border>
      <left style="medium">
        <color indexed="8"/>
      </left>
      <right/>
      <top style="medium">
        <color indexed="8"/>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bottom/>
      <diagonal/>
    </border>
    <border>
      <left/>
      <right/>
      <top style="medium">
        <color indexed="8"/>
      </top>
      <bottom style="thin">
        <color indexed="8"/>
      </bottom>
      <diagonal/>
    </border>
    <border>
      <left style="medium">
        <color indexed="8"/>
      </left>
      <right/>
      <top/>
      <bottom style="thin">
        <color indexed="8"/>
      </bottom>
      <diagonal/>
    </border>
    <border>
      <left style="medium">
        <color indexed="8"/>
      </left>
      <right style="medium">
        <color indexed="8"/>
      </right>
      <top/>
      <bottom style="thin">
        <color indexed="8"/>
      </bottom>
      <diagonal/>
    </border>
    <border>
      <left style="medium">
        <color indexed="8"/>
      </left>
      <right/>
      <top/>
      <bottom/>
      <diagonal/>
    </border>
    <border>
      <left/>
      <right/>
      <top/>
      <bottom style="medium">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13"/>
      </bottom>
      <diagonal/>
    </border>
    <border>
      <left style="thin">
        <color indexed="8"/>
      </left>
      <right style="thin">
        <color indexed="8"/>
      </right>
      <top style="thin">
        <color indexed="8"/>
      </top>
      <bottom style="thin">
        <color indexed="20"/>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13"/>
      </right>
      <top style="thin">
        <color indexed="13"/>
      </top>
      <bottom style="thin">
        <color indexed="8"/>
      </bottom>
      <diagonal/>
    </border>
    <border>
      <left style="medium">
        <color indexed="8"/>
      </left>
      <right style="thin">
        <color indexed="20"/>
      </right>
      <top style="thin">
        <color indexed="13"/>
      </top>
      <bottom style="thin">
        <color indexed="13"/>
      </bottom>
      <diagonal/>
    </border>
    <border>
      <left style="thin">
        <color indexed="20"/>
      </left>
      <right style="thin">
        <color indexed="20"/>
      </right>
      <top style="thin">
        <color indexed="20"/>
      </top>
      <bottom style="thin">
        <color indexed="13"/>
      </bottom>
      <diagonal/>
    </border>
    <border>
      <left style="thin">
        <color indexed="20"/>
      </left>
      <right style="thin">
        <color indexed="20"/>
      </right>
      <top style="thin">
        <color indexed="20"/>
      </top>
      <bottom style="thin">
        <color indexed="20"/>
      </bottom>
      <diagonal/>
    </border>
    <border>
      <left style="thin">
        <color indexed="20"/>
      </left>
      <right style="thin">
        <color indexed="8"/>
      </right>
      <top style="thin">
        <color indexed="8"/>
      </top>
      <bottom style="thin">
        <color indexed="8"/>
      </bottom>
      <diagonal/>
    </border>
    <border>
      <left style="thin">
        <color indexed="8"/>
      </left>
      <right style="thin">
        <color indexed="13"/>
      </right>
      <top style="thin">
        <color indexed="13"/>
      </top>
      <bottom style="thin">
        <color indexed="13"/>
      </bottom>
      <diagonal/>
    </border>
    <border>
      <left style="thin">
        <color indexed="13"/>
      </left>
      <right style="thin">
        <color indexed="20"/>
      </right>
      <top style="thin">
        <color indexed="13"/>
      </top>
      <bottom style="thin">
        <color indexed="20"/>
      </bottom>
      <diagonal/>
    </border>
    <border>
      <left style="thin">
        <color indexed="13"/>
      </left>
      <right style="thin">
        <color indexed="13"/>
      </right>
      <top style="thin">
        <color indexed="13"/>
      </top>
      <bottom style="thin">
        <color indexed="20"/>
      </bottom>
      <diagonal/>
    </border>
    <border>
      <left style="thin">
        <color indexed="13"/>
      </left>
      <right style="thin">
        <color indexed="8"/>
      </right>
      <top style="thin">
        <color indexed="8"/>
      </top>
      <bottom style="thin">
        <color indexed="8"/>
      </bottom>
      <diagonal/>
    </border>
    <border>
      <left style="thin">
        <color indexed="13"/>
      </left>
      <right style="thin">
        <color indexed="13"/>
      </right>
      <top style="thin">
        <color indexed="20"/>
      </top>
      <bottom style="thin">
        <color indexed="13"/>
      </bottom>
      <diagonal/>
    </border>
    <border>
      <left style="thin">
        <color indexed="20"/>
      </left>
      <right style="thin">
        <color indexed="20"/>
      </right>
      <top style="thin">
        <color indexed="13"/>
      </top>
      <bottom style="thin">
        <color indexed="13"/>
      </bottom>
      <diagonal/>
    </border>
    <border>
      <left style="thin">
        <color indexed="20"/>
      </left>
      <right style="thin">
        <color indexed="20"/>
      </right>
      <top style="thin">
        <color indexed="13"/>
      </top>
      <bottom style="thin">
        <color indexed="8"/>
      </bottom>
      <diagonal/>
    </border>
    <border>
      <left style="medium">
        <color indexed="8"/>
      </left>
      <right style="thin">
        <color indexed="8"/>
      </right>
      <top style="thin">
        <color indexed="13"/>
      </top>
      <bottom style="thin">
        <color indexed="13"/>
      </bottom>
      <diagonal/>
    </border>
    <border>
      <left style="thin">
        <color indexed="8"/>
      </left>
      <right style="thin">
        <color indexed="8"/>
      </right>
      <top style="thin">
        <color indexed="13"/>
      </top>
      <bottom style="thin">
        <color indexed="20"/>
      </bottom>
      <diagonal/>
    </border>
    <border>
      <left style="thin">
        <color indexed="8"/>
      </left>
      <right style="thin">
        <color indexed="8"/>
      </right>
      <top style="thin">
        <color indexed="20"/>
      </top>
      <bottom style="thin">
        <color indexed="20"/>
      </bottom>
      <diagonal/>
    </border>
    <border>
      <left style="thin">
        <color indexed="20"/>
      </left>
      <right style="thin">
        <color indexed="20"/>
      </right>
      <top style="thin">
        <color indexed="20"/>
      </top>
      <bottom style="thin">
        <color indexed="8"/>
      </bottom>
      <diagonal/>
    </border>
    <border>
      <left style="thin">
        <color indexed="20"/>
      </left>
      <right style="thin">
        <color indexed="20"/>
      </right>
      <top style="thin">
        <color indexed="13"/>
      </top>
      <bottom style="thin">
        <color indexed="20"/>
      </bottom>
      <diagonal/>
    </border>
    <border>
      <left style="thin">
        <color indexed="20"/>
      </left>
      <right style="thin">
        <color indexed="8"/>
      </right>
      <top style="thin">
        <color indexed="20"/>
      </top>
      <bottom style="thin">
        <color indexed="20"/>
      </bottom>
      <diagonal/>
    </border>
    <border>
      <left style="thin">
        <color indexed="20"/>
      </left>
      <right style="thin">
        <color indexed="13"/>
      </right>
      <top style="thin">
        <color indexed="20"/>
      </top>
      <bottom style="thin">
        <color indexed="13"/>
      </bottom>
      <diagonal/>
    </border>
    <border>
      <left style="medium">
        <color indexed="8"/>
      </left>
      <right style="thin">
        <color indexed="8"/>
      </right>
      <top style="thin">
        <color indexed="13"/>
      </top>
      <bottom style="thin">
        <color indexed="8"/>
      </bottom>
      <diagonal/>
    </border>
    <border>
      <left style="thin">
        <color indexed="8"/>
      </left>
      <right style="thin">
        <color indexed="8"/>
      </right>
      <top style="thin">
        <color indexed="20"/>
      </top>
      <bottom style="thin">
        <color indexed="8"/>
      </bottom>
      <diagonal/>
    </border>
    <border>
      <left style="medium">
        <color indexed="8"/>
      </left>
      <right style="thin">
        <color indexed="8"/>
      </right>
      <top style="thin">
        <color indexed="8"/>
      </top>
      <bottom style="thin">
        <color indexed="20"/>
      </bottom>
      <diagonal/>
    </border>
    <border>
      <left style="medium">
        <color indexed="8"/>
      </left>
      <right style="thin">
        <color indexed="20"/>
      </right>
      <top style="thin">
        <color indexed="20"/>
      </top>
      <bottom style="thin">
        <color indexed="13"/>
      </bottom>
      <diagonal/>
    </border>
    <border>
      <left style="thin">
        <color indexed="13"/>
      </left>
      <right style="thin">
        <color indexed="20"/>
      </right>
      <top style="thin">
        <color indexed="13"/>
      </top>
      <bottom style="thin">
        <color indexed="13"/>
      </bottom>
      <diagonal/>
    </border>
    <border>
      <left style="thin">
        <color indexed="20"/>
      </left>
      <right style="thin">
        <color indexed="13"/>
      </right>
      <top style="thin">
        <color indexed="13"/>
      </top>
      <bottom style="thin">
        <color indexed="13"/>
      </bottom>
      <diagonal/>
    </border>
    <border>
      <left style="medium">
        <color indexed="8"/>
      </left>
      <right style="thin">
        <color indexed="13"/>
      </right>
      <top style="thin">
        <color indexed="13"/>
      </top>
      <bottom style="thin">
        <color indexed="20"/>
      </bottom>
      <diagonal/>
    </border>
    <border>
      <left style="thin">
        <color indexed="20"/>
      </left>
      <right style="thin">
        <color indexed="13"/>
      </right>
      <top style="thin">
        <color indexed="13"/>
      </top>
      <bottom style="thin">
        <color indexed="20"/>
      </bottom>
      <diagonal/>
    </border>
    <border>
      <left style="thin">
        <color indexed="13"/>
      </left>
      <right style="thin">
        <color indexed="13"/>
      </right>
      <top style="thin">
        <color indexed="20"/>
      </top>
      <bottom style="thin">
        <color indexed="20"/>
      </bottom>
      <diagonal/>
    </border>
    <border>
      <left style="medium">
        <color indexed="8"/>
      </left>
      <right style="thin">
        <color indexed="20"/>
      </right>
      <top style="thin">
        <color indexed="20"/>
      </top>
      <bottom style="thin">
        <color indexed="20"/>
      </bottom>
      <diagonal/>
    </border>
    <border>
      <left style="thin">
        <color indexed="8"/>
      </left>
      <right style="thin">
        <color indexed="8"/>
      </right>
      <top style="thin">
        <color indexed="20"/>
      </top>
      <bottom style="thin">
        <color indexed="13"/>
      </bottom>
      <diagonal/>
    </border>
    <border>
      <left style="medium">
        <color indexed="8"/>
      </left>
      <right style="thin">
        <color indexed="20"/>
      </right>
      <top style="thin">
        <color indexed="13"/>
      </top>
      <bottom style="thin">
        <color indexed="20"/>
      </bottom>
      <diagonal/>
    </border>
    <border>
      <left style="medium">
        <color indexed="8"/>
      </left>
      <right style="thin">
        <color indexed="8"/>
      </right>
      <top style="thin">
        <color indexed="20"/>
      </top>
      <bottom style="thin">
        <color indexed="13"/>
      </bottom>
      <diagonal/>
    </border>
    <border>
      <left style="thin">
        <color indexed="8"/>
      </left>
      <right style="thin">
        <color indexed="20"/>
      </right>
      <top style="thin">
        <color indexed="20"/>
      </top>
      <bottom style="thin">
        <color indexed="20"/>
      </bottom>
      <diagonal/>
    </border>
    <border>
      <left style="medium">
        <color indexed="8"/>
      </left>
      <right style="thin">
        <color indexed="8"/>
      </right>
      <top style="thin">
        <color indexed="13"/>
      </top>
      <bottom style="thin">
        <color indexed="20"/>
      </bottom>
      <diagonal/>
    </border>
    <border>
      <left style="thin">
        <color indexed="8"/>
      </left>
      <right style="thin">
        <color indexed="20"/>
      </right>
      <top style="thin">
        <color indexed="20"/>
      </top>
      <bottom style="thin">
        <color indexed="13"/>
      </bottom>
      <diagonal/>
    </border>
    <border>
      <left style="medium">
        <color indexed="8"/>
      </left>
      <right style="thin">
        <color indexed="8"/>
      </right>
      <top style="thin">
        <color indexed="20"/>
      </top>
      <bottom style="thin">
        <color indexed="20"/>
      </bottom>
      <diagonal/>
    </border>
    <border>
      <left style="thin">
        <color indexed="13"/>
      </left>
      <right style="thin">
        <color indexed="13"/>
      </right>
      <top style="thin">
        <color indexed="13"/>
      </top>
      <bottom style="thin">
        <color indexed="8"/>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8"/>
      </top>
      <bottom style="thin">
        <color indexed="13"/>
      </bottom>
      <diagonal/>
    </border>
    <border>
      <left style="thin">
        <color indexed="8"/>
      </left>
      <right style="thin">
        <color indexed="8"/>
      </right>
      <top style="thin">
        <color indexed="13"/>
      </top>
      <bottom style="thin">
        <color indexed="8"/>
      </bottom>
      <diagonal/>
    </border>
    <border>
      <left style="thin">
        <color indexed="13"/>
      </left>
      <right style="thin">
        <color indexed="13"/>
      </right>
      <top style="thin">
        <color indexed="8"/>
      </top>
      <bottom style="thin">
        <color indexed="13"/>
      </bottom>
      <diagonal/>
    </border>
  </borders>
  <cellStyleXfs count="1">
    <xf numFmtId="0" fontId="0" applyNumberFormat="0" applyFont="1" applyFill="0" applyBorder="0" applyAlignment="1" applyProtection="0">
      <alignment vertical="bottom"/>
    </xf>
  </cellStyleXfs>
  <cellXfs count="272">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xf>
    <xf numFmtId="0" fontId="0" fillId="4" borderId="1" applyNumberFormat="0" applyFont="1" applyFill="1" applyBorder="1" applyAlignment="1" applyProtection="0">
      <alignment vertical="bottom"/>
    </xf>
    <xf numFmtId="0" fontId="0" fillId="4" borderId="2" applyNumberFormat="0" applyFont="1" applyFill="1" applyBorder="1" applyAlignment="1" applyProtection="0">
      <alignment vertical="bottom"/>
    </xf>
    <xf numFmtId="0" fontId="0" fillId="4" borderId="2" applyNumberFormat="0" applyFont="1" applyFill="1" applyBorder="1" applyAlignment="1" applyProtection="0">
      <alignment vertical="center"/>
    </xf>
    <xf numFmtId="0" fontId="0" fillId="4" borderId="1" applyNumberFormat="0" applyFont="1" applyFill="1" applyBorder="1" applyAlignment="1" applyProtection="0">
      <alignment vertical="center"/>
    </xf>
    <xf numFmtId="0" fontId="0" fillId="4" borderId="3" applyNumberFormat="0" applyFont="1" applyFill="1" applyBorder="1" applyAlignment="1" applyProtection="0">
      <alignment vertical="bottom"/>
    </xf>
    <xf numFmtId="0" fontId="0" fillId="4" borderId="4" applyNumberFormat="0" applyFont="1" applyFill="1" applyBorder="1" applyAlignment="1" applyProtection="0">
      <alignment vertical="bottom"/>
    </xf>
    <xf numFmtId="0" fontId="0" fillId="4" borderId="5" applyNumberFormat="0" applyFont="1" applyFill="1" applyBorder="1" applyAlignment="1" applyProtection="0">
      <alignment vertical="bottom"/>
    </xf>
    <xf numFmtId="49" fontId="7" fillId="5" borderId="6" applyNumberFormat="1" applyFont="1" applyFill="1" applyBorder="1" applyAlignment="1" applyProtection="0">
      <alignment horizontal="center" vertical="bottom"/>
    </xf>
    <xf numFmtId="0" fontId="7" fillId="5" borderId="7" applyNumberFormat="0" applyFont="1" applyFill="1" applyBorder="1" applyAlignment="1" applyProtection="0">
      <alignment horizontal="center" vertical="bottom"/>
    </xf>
    <xf numFmtId="0" fontId="8" fillId="6" borderId="8" applyNumberFormat="1" applyFont="1" applyFill="1" applyBorder="1" applyAlignment="1" applyProtection="0">
      <alignment horizontal="center" vertical="center"/>
    </xf>
    <xf numFmtId="49" fontId="9" fillId="6" borderId="9" applyNumberFormat="1" applyFont="1" applyFill="1" applyBorder="1" applyAlignment="1" applyProtection="0">
      <alignment vertical="center"/>
    </xf>
    <xf numFmtId="0" fontId="0" fillId="6" borderId="10" applyNumberFormat="0" applyFont="1" applyFill="1" applyBorder="1" applyAlignment="1" applyProtection="0">
      <alignment vertical="bottom"/>
    </xf>
    <xf numFmtId="0" fontId="7" fillId="6" borderId="11" applyNumberFormat="0" applyFont="1" applyFill="1" applyBorder="1" applyAlignment="1" applyProtection="0">
      <alignment horizontal="center" vertical="bottom"/>
    </xf>
    <xf numFmtId="49" fontId="10" fillId="5" borderId="12" applyNumberFormat="1" applyFont="1" applyFill="1" applyBorder="1" applyAlignment="1" applyProtection="0">
      <alignment horizontal="center" vertical="bottom"/>
    </xf>
    <xf numFmtId="49" fontId="10" fillId="5" borderId="13" applyNumberFormat="1" applyFont="1" applyFill="1" applyBorder="1" applyAlignment="1" applyProtection="0">
      <alignment horizontal="center" vertical="center"/>
    </xf>
    <xf numFmtId="49" fontId="10" fillId="5" borderId="13" applyNumberFormat="1" applyFont="1" applyFill="1" applyBorder="1" applyAlignment="1" applyProtection="0">
      <alignment horizontal="center" vertical="bottom"/>
    </xf>
    <xf numFmtId="49" fontId="10" fillId="5" borderId="14" applyNumberFormat="1" applyFont="1" applyFill="1" applyBorder="1" applyAlignment="1" applyProtection="0">
      <alignment horizontal="center" vertical="bottom"/>
    </xf>
    <xf numFmtId="0" fontId="7" fillId="7" borderId="15" applyNumberFormat="0" applyFont="1" applyFill="1" applyBorder="1" applyAlignment="1" applyProtection="0">
      <alignment horizontal="center" vertical="center"/>
    </xf>
    <xf numFmtId="49" fontId="7" fillId="6" borderId="16" applyNumberFormat="1" applyFont="1" applyFill="1" applyBorder="1" applyAlignment="1" applyProtection="0">
      <alignment horizontal="center" vertical="bottom"/>
    </xf>
    <xf numFmtId="0" fontId="7" fillId="6" borderId="17" applyNumberFormat="0" applyFont="1" applyFill="1" applyBorder="1" applyAlignment="1" applyProtection="0">
      <alignment horizontal="center" vertical="bottom"/>
    </xf>
    <xf numFmtId="0" fontId="0" fillId="7" borderId="18" applyNumberFormat="0" applyFont="1" applyFill="1" applyBorder="1" applyAlignment="1" applyProtection="0">
      <alignment vertical="bottom"/>
    </xf>
    <xf numFmtId="49" fontId="7" fillId="6" borderId="19" applyNumberFormat="1" applyFont="1" applyFill="1" applyBorder="1" applyAlignment="1" applyProtection="0">
      <alignment horizontal="center" vertical="bottom"/>
    </xf>
    <xf numFmtId="0" fontId="7" fillId="6" borderId="20" applyNumberFormat="0" applyFont="1" applyFill="1" applyBorder="1" applyAlignment="1" applyProtection="0">
      <alignment horizontal="center" vertical="bottom"/>
    </xf>
    <xf numFmtId="0" fontId="7" fillId="6" borderId="10" applyNumberFormat="0" applyFont="1" applyFill="1" applyBorder="1" applyAlignment="1" applyProtection="0">
      <alignment horizontal="center" vertical="bottom"/>
    </xf>
    <xf numFmtId="0" fontId="7" fillId="6" borderId="21" applyNumberFormat="0" applyFont="1" applyFill="1" applyBorder="1" applyAlignment="1" applyProtection="0">
      <alignment horizontal="center" vertical="bottom"/>
    </xf>
    <xf numFmtId="0" fontId="11" fillId="6" borderId="19" applyNumberFormat="0" applyFont="1" applyFill="1" applyBorder="1" applyAlignment="1" applyProtection="0">
      <alignment vertical="bottom"/>
    </xf>
    <xf numFmtId="0" fontId="11" fillId="6" borderId="20" applyNumberFormat="0" applyFont="1" applyFill="1" applyBorder="1" applyAlignment="1" applyProtection="0">
      <alignment vertical="bottom"/>
    </xf>
    <xf numFmtId="0" fontId="11" fillId="6" borderId="10" applyNumberFormat="0" applyFont="1" applyFill="1" applyBorder="1" applyAlignment="1" applyProtection="0">
      <alignment vertical="bottom"/>
    </xf>
    <xf numFmtId="0" fontId="0" fillId="6" borderId="20" applyNumberFormat="0" applyFont="1" applyFill="1" applyBorder="1" applyAlignment="1" applyProtection="0">
      <alignment vertical="bottom"/>
    </xf>
    <xf numFmtId="49" fontId="0" fillId="6" borderId="20" applyNumberFormat="1" applyFont="1" applyFill="1" applyBorder="1" applyAlignment="1" applyProtection="0">
      <alignment vertical="bottom"/>
    </xf>
    <xf numFmtId="0" fontId="0" fillId="6" borderId="22" applyNumberFormat="0" applyFont="1" applyFill="1" applyBorder="1" applyAlignment="1" applyProtection="0">
      <alignment vertical="bottom"/>
    </xf>
    <xf numFmtId="0" fontId="0" fillId="6" borderId="9" applyNumberFormat="0" applyFont="1" applyFill="1" applyBorder="1" applyAlignment="1" applyProtection="0">
      <alignment vertical="bottom"/>
    </xf>
    <xf numFmtId="0" fontId="7" fillId="6" borderId="22" applyNumberFormat="0" applyFont="1" applyFill="1" applyBorder="1" applyAlignment="1" applyProtection="0">
      <alignment horizontal="center" vertical="bottom"/>
    </xf>
    <xf numFmtId="0" fontId="0" fillId="4" borderId="23" applyNumberFormat="0" applyFont="1" applyFill="1" applyBorder="1" applyAlignment="1" applyProtection="0">
      <alignment vertical="bottom"/>
    </xf>
    <xf numFmtId="49" fontId="7" fillId="5" borderId="18" applyNumberFormat="1" applyFont="1" applyFill="1" applyBorder="1" applyAlignment="1" applyProtection="0">
      <alignment horizontal="center" vertical="bottom"/>
    </xf>
    <xf numFmtId="49" fontId="7" fillId="5" borderId="18" applyNumberFormat="1" applyFont="1" applyFill="1" applyBorder="1" applyAlignment="1" applyProtection="0">
      <alignment horizontal="center" vertical="center"/>
    </xf>
    <xf numFmtId="0" fontId="7" fillId="6" borderId="24" applyNumberFormat="0" applyFont="1" applyFill="1" applyBorder="1" applyAlignment="1" applyProtection="0">
      <alignment horizontal="center" vertical="bottom"/>
    </xf>
    <xf numFmtId="0" fontId="0" fillId="6" borderId="25" applyNumberFormat="0" applyFont="1" applyFill="1" applyBorder="1" applyAlignment="1" applyProtection="0">
      <alignment vertical="bottom" wrapText="1"/>
    </xf>
    <xf numFmtId="0" fontId="7" fillId="6" borderId="26" applyNumberFormat="0" applyFont="1" applyFill="1" applyBorder="1" applyAlignment="1" applyProtection="0">
      <alignment horizontal="center" vertical="bottom"/>
    </xf>
    <xf numFmtId="0" fontId="10" fillId="5" borderId="27" applyNumberFormat="0" applyFont="1" applyFill="1" applyBorder="1" applyAlignment="1" applyProtection="0">
      <alignment horizontal="center" vertical="bottom"/>
    </xf>
    <xf numFmtId="0" fontId="10" fillId="5" borderId="28" applyNumberFormat="0" applyFont="1" applyFill="1" applyBorder="1" applyAlignment="1" applyProtection="0">
      <alignment horizontal="center" vertical="center"/>
    </xf>
    <xf numFmtId="0" fontId="10" fillId="5" borderId="28" applyNumberFormat="0" applyFont="1" applyFill="1" applyBorder="1" applyAlignment="1" applyProtection="0">
      <alignment horizontal="center" vertical="bottom"/>
    </xf>
    <xf numFmtId="0" fontId="10" fillId="5" borderId="29" applyNumberFormat="0" applyFont="1" applyFill="1" applyBorder="1" applyAlignment="1" applyProtection="0">
      <alignment horizontal="center" vertical="bottom"/>
    </xf>
    <xf numFmtId="0" fontId="7" fillId="7" borderId="30" applyNumberFormat="0" applyFont="1" applyFill="1" applyBorder="1" applyAlignment="1" applyProtection="0">
      <alignment horizontal="center" vertical="center"/>
    </xf>
    <xf numFmtId="0" fontId="7" fillId="6" borderId="31" applyNumberFormat="0" applyFont="1" applyFill="1" applyBorder="1" applyAlignment="1" applyProtection="0">
      <alignment horizontal="center" vertical="bottom"/>
    </xf>
    <xf numFmtId="0" fontId="7" fillId="6" borderId="32" applyNumberFormat="0" applyFont="1" applyFill="1" applyBorder="1" applyAlignment="1" applyProtection="0">
      <alignment horizontal="center" vertical="bottom"/>
    </xf>
    <xf numFmtId="0" fontId="0" fillId="7" borderId="33" applyNumberFormat="0" applyFont="1" applyFill="1" applyBorder="1" applyAlignment="1" applyProtection="0">
      <alignment vertical="bottom"/>
    </xf>
    <xf numFmtId="49" fontId="0" fillId="6" borderId="24" applyNumberFormat="1" applyFont="1" applyFill="1" applyBorder="1" applyAlignment="1" applyProtection="0">
      <alignment vertical="bottom"/>
    </xf>
    <xf numFmtId="0" fontId="0" fillId="6" borderId="34" applyNumberFormat="0" applyFont="1" applyFill="1" applyBorder="1" applyAlignment="1" applyProtection="0">
      <alignment vertical="bottom"/>
    </xf>
    <xf numFmtId="0" fontId="0" fillId="6" borderId="17" applyNumberFormat="0" applyFont="1" applyFill="1" applyBorder="1" applyAlignment="1" applyProtection="0">
      <alignment vertical="bottom"/>
    </xf>
    <xf numFmtId="0" fontId="0" fillId="6" borderId="33" applyNumberFormat="0" applyFont="1" applyFill="1" applyBorder="1" applyAlignment="1" applyProtection="0">
      <alignment vertical="bottom"/>
    </xf>
    <xf numFmtId="49" fontId="7" fillId="6" borderId="24" applyNumberFormat="1" applyFont="1" applyFill="1" applyBorder="1" applyAlignment="1" applyProtection="0">
      <alignment horizontal="center" vertical="bottom"/>
    </xf>
    <xf numFmtId="0" fontId="0" fillId="6" borderId="34" applyNumberFormat="0" applyFont="1" applyFill="1" applyBorder="1" applyAlignment="1" applyProtection="0">
      <alignment horizontal="center" vertical="bottom"/>
    </xf>
    <xf numFmtId="0" fontId="0" fillId="6" borderId="17" applyNumberFormat="0" applyFont="1" applyFill="1" applyBorder="1" applyAlignment="1" applyProtection="0">
      <alignment horizontal="center" vertical="bottom"/>
    </xf>
    <xf numFmtId="0" fontId="0" fillId="6" borderId="35" applyNumberFormat="0" applyFont="1" applyFill="1" applyBorder="1" applyAlignment="1" applyProtection="0">
      <alignment vertical="bottom"/>
    </xf>
    <xf numFmtId="0" fontId="0" fillId="6" borderId="7" applyNumberFormat="0" applyFont="1" applyFill="1" applyBorder="1" applyAlignment="1" applyProtection="0">
      <alignment vertical="bottom"/>
    </xf>
    <xf numFmtId="0" fontId="7" fillId="6" borderId="34" applyNumberFormat="0" applyFont="1" applyFill="1" applyBorder="1" applyAlignment="1" applyProtection="0">
      <alignment horizontal="center" vertical="bottom"/>
    </xf>
    <xf numFmtId="0" fontId="7" fillId="6" borderId="36" applyNumberFormat="0" applyFont="1" applyFill="1" applyBorder="1" applyAlignment="1" applyProtection="0">
      <alignment horizontal="center" vertical="bottom"/>
    </xf>
    <xf numFmtId="0" fontId="0" fillId="6" borderId="21" applyNumberFormat="0" applyFont="1" applyFill="1" applyBorder="1" applyAlignment="1" applyProtection="0">
      <alignment vertical="bottom"/>
    </xf>
    <xf numFmtId="0" fontId="0" fillId="6" borderId="24" applyNumberFormat="0" applyFont="1" applyFill="1" applyBorder="1" applyAlignment="1" applyProtection="0">
      <alignment vertical="bottom"/>
    </xf>
    <xf numFmtId="0" fontId="11" fillId="6" borderId="33" applyNumberFormat="0" applyFont="1" applyFill="1" applyBorder="1" applyAlignment="1" applyProtection="0">
      <alignment vertical="bottom"/>
    </xf>
    <xf numFmtId="0" fontId="7" fillId="6" borderId="37" applyNumberFormat="0" applyFont="1" applyFill="1" applyBorder="1" applyAlignment="1" applyProtection="0">
      <alignment horizontal="center" vertical="center"/>
    </xf>
    <xf numFmtId="0" fontId="7" fillId="6" borderId="25" applyNumberFormat="0" applyFont="1" applyFill="1" applyBorder="1" applyAlignment="1" applyProtection="0">
      <alignment horizontal="center" vertical="center"/>
    </xf>
    <xf numFmtId="0" fontId="0" fillId="6" borderId="38" applyNumberFormat="0" applyFont="1" applyFill="1" applyBorder="1" applyAlignment="1" applyProtection="0">
      <alignment vertical="bottom"/>
    </xf>
    <xf numFmtId="0" fontId="0" fillId="6" borderId="25" applyNumberFormat="0" applyFont="1" applyFill="1" applyBorder="1" applyAlignment="1" applyProtection="0">
      <alignment vertical="bottom"/>
    </xf>
    <xf numFmtId="0" fontId="0" fillId="6" borderId="39" applyNumberFormat="0" applyFont="1" applyFill="1" applyBorder="1" applyAlignment="1" applyProtection="0">
      <alignment vertical="bottom"/>
    </xf>
    <xf numFmtId="0" fontId="0" fillId="7" borderId="8" applyNumberFormat="0" applyFont="1" applyFill="1" applyBorder="1" applyAlignment="1" applyProtection="0">
      <alignment vertical="bottom"/>
    </xf>
    <xf numFmtId="0" fontId="7" fillId="6" borderId="35" applyNumberFormat="0" applyFont="1" applyFill="1" applyBorder="1" applyAlignment="1" applyProtection="0">
      <alignment horizontal="center" vertical="bottom"/>
    </xf>
    <xf numFmtId="49" fontId="7" fillId="5" borderId="36" applyNumberFormat="1" applyFont="1" applyFill="1" applyBorder="1" applyAlignment="1" applyProtection="0">
      <alignment horizontal="center" vertical="bottom"/>
    </xf>
    <xf numFmtId="49" fontId="7" fillId="5" borderId="36" applyNumberFormat="1" applyFont="1" applyFill="1" applyBorder="1" applyAlignment="1" applyProtection="0">
      <alignment horizontal="center" vertical="center"/>
    </xf>
    <xf numFmtId="49" fontId="7" fillId="6" borderId="40" applyNumberFormat="1" applyFont="1" applyFill="1" applyBorder="1" applyAlignment="1" applyProtection="0">
      <alignment horizontal="center" vertical="bottom"/>
    </xf>
    <xf numFmtId="49" fontId="0" fillId="6" borderId="41" applyNumberFormat="1" applyFont="1" applyFill="1" applyBorder="1" applyAlignment="1" applyProtection="0">
      <alignment vertical="bottom" wrapText="1"/>
    </xf>
    <xf numFmtId="49" fontId="7" fillId="6" borderId="28" applyNumberFormat="1" applyFont="1" applyFill="1" applyBorder="1" applyAlignment="1" applyProtection="0">
      <alignment horizontal="center" vertical="bottom" wrapText="1"/>
    </xf>
    <xf numFmtId="49" fontId="7" fillId="6" borderId="28" applyNumberFormat="1" applyFont="1" applyFill="1" applyBorder="1" applyAlignment="1" applyProtection="0">
      <alignment horizontal="center" vertical="bottom"/>
    </xf>
    <xf numFmtId="49" fontId="7" fillId="7" borderId="27" applyNumberFormat="1" applyFont="1" applyFill="1" applyBorder="1" applyAlignment="1" applyProtection="0">
      <alignment horizontal="center" vertical="center"/>
    </xf>
    <xf numFmtId="49" fontId="7" fillId="6" borderId="28" applyNumberFormat="1" applyFont="1" applyFill="1" applyBorder="1" applyAlignment="1" applyProtection="0">
      <alignment horizontal="center" vertical="center"/>
    </xf>
    <xf numFmtId="49" fontId="7" fillId="6" borderId="29" applyNumberFormat="1" applyFont="1" applyFill="1" applyBorder="1" applyAlignment="1" applyProtection="0">
      <alignment horizontal="center" vertical="center" wrapText="1"/>
    </xf>
    <xf numFmtId="49" fontId="7" fillId="7" borderId="36" applyNumberFormat="1" applyFont="1" applyFill="1" applyBorder="1" applyAlignment="1" applyProtection="0">
      <alignment horizontal="center" vertical="center"/>
    </xf>
    <xf numFmtId="49" fontId="7" fillId="6" borderId="27" applyNumberFormat="1" applyFont="1" applyFill="1" applyBorder="1" applyAlignment="1" applyProtection="0">
      <alignment horizontal="center" vertical="center"/>
    </xf>
    <xf numFmtId="49" fontId="7" fillId="6" borderId="29" applyNumberFormat="1" applyFont="1" applyFill="1" applyBorder="1" applyAlignment="1" applyProtection="0">
      <alignment horizontal="center" vertical="center"/>
    </xf>
    <xf numFmtId="0" fontId="7" fillId="4" borderId="36" applyNumberFormat="0" applyFont="1" applyFill="1" applyBorder="1" applyAlignment="1" applyProtection="0">
      <alignment horizontal="center" vertical="center"/>
    </xf>
    <xf numFmtId="49" fontId="7" fillId="6" borderId="42" applyNumberFormat="1" applyFont="1" applyFill="1" applyBorder="1" applyAlignment="1" applyProtection="0">
      <alignment horizontal="center" vertical="center"/>
    </xf>
    <xf numFmtId="0" fontId="7" fillId="4" borderId="42" applyNumberFormat="0" applyFont="1" applyFill="1" applyBorder="1" applyAlignment="1" applyProtection="0">
      <alignment horizontal="center" vertical="center"/>
    </xf>
    <xf numFmtId="49" fontId="7" fillId="6" borderId="43" applyNumberFormat="1" applyFont="1" applyFill="1" applyBorder="1" applyAlignment="1" applyProtection="0">
      <alignment horizontal="center" vertical="center" wrapText="1"/>
    </xf>
    <xf numFmtId="0" fontId="7" fillId="4" borderId="42" applyNumberFormat="0" applyFont="1" applyFill="1" applyBorder="1" applyAlignment="1" applyProtection="0">
      <alignment horizontal="center" vertical="center" wrapText="1"/>
    </xf>
    <xf numFmtId="49" fontId="7" fillId="6" borderId="27" applyNumberFormat="1" applyFont="1" applyFill="1" applyBorder="1" applyAlignment="1" applyProtection="0">
      <alignment horizontal="center" vertical="center" wrapText="1"/>
    </xf>
    <xf numFmtId="0" fontId="0" fillId="4" borderId="36" applyNumberFormat="0" applyFont="1" applyFill="1" applyBorder="1" applyAlignment="1" applyProtection="0">
      <alignment vertical="bottom"/>
    </xf>
    <xf numFmtId="49" fontId="7" fillId="6" borderId="12" applyNumberFormat="1" applyFont="1" applyFill="1" applyBorder="1" applyAlignment="1" applyProtection="0">
      <alignment horizontal="center" vertical="center"/>
    </xf>
    <xf numFmtId="49" fontId="7" fillId="6" borderId="13" applyNumberFormat="1" applyFont="1" applyFill="1" applyBorder="1" applyAlignment="1" applyProtection="0">
      <alignment horizontal="center" vertical="center"/>
    </xf>
    <xf numFmtId="49" fontId="7" fillId="6" borderId="14" applyNumberFormat="1" applyFont="1" applyFill="1" applyBorder="1" applyAlignment="1" applyProtection="0">
      <alignment horizontal="center" vertical="center"/>
    </xf>
    <xf numFmtId="49" fontId="7" fillId="6" borderId="36" applyNumberFormat="1" applyFont="1" applyFill="1" applyBorder="1" applyAlignment="1" applyProtection="0">
      <alignment horizontal="center" vertical="center"/>
    </xf>
    <xf numFmtId="49" fontId="0" fillId="6" borderId="30" applyNumberFormat="1" applyFont="1" applyFill="1" applyBorder="1" applyAlignment="1" applyProtection="0">
      <alignment vertical="center"/>
    </xf>
    <xf numFmtId="49" fontId="0" fillId="6" borderId="13" applyNumberFormat="1" applyFont="1" applyFill="1" applyBorder="1" applyAlignment="1" applyProtection="0">
      <alignment vertical="center"/>
    </xf>
    <xf numFmtId="49" fontId="7" fillId="6" borderId="28" applyNumberFormat="1" applyFont="1" applyFill="1" applyBorder="1" applyAlignment="1" applyProtection="0">
      <alignment horizontal="center" vertical="center" wrapText="1"/>
    </xf>
    <xf numFmtId="0" fontId="7" fillId="6" borderId="28" applyNumberFormat="0" applyFont="1" applyFill="1" applyBorder="1" applyAlignment="1" applyProtection="0">
      <alignment horizontal="center" vertical="center" wrapText="1"/>
    </xf>
    <xf numFmtId="49" fontId="7" fillId="7" borderId="43" applyNumberFormat="1" applyFont="1" applyFill="1" applyBorder="1" applyAlignment="1" applyProtection="0">
      <alignment horizontal="center" vertical="center"/>
    </xf>
    <xf numFmtId="49" fontId="7" fillId="6" borderId="13" applyNumberFormat="1" applyFont="1" applyFill="1" applyBorder="1" applyAlignment="1" applyProtection="0">
      <alignment horizontal="center" vertical="center" wrapText="1"/>
    </xf>
    <xf numFmtId="0" fontId="0" fillId="4" borderId="44" applyNumberFormat="0" applyFont="1" applyFill="1" applyBorder="1" applyAlignment="1" applyProtection="0">
      <alignment vertical="bottom"/>
    </xf>
    <xf numFmtId="0" fontId="12" fillId="8" borderId="27" applyNumberFormat="1" applyFont="1" applyFill="1" applyBorder="1" applyAlignment="1" applyProtection="0">
      <alignment horizontal="center" vertical="center"/>
    </xf>
    <xf numFmtId="0" fontId="7" fillId="8" borderId="29" applyNumberFormat="1" applyFont="1" applyFill="1" applyBorder="1" applyAlignment="1" applyProtection="0">
      <alignment horizontal="center" vertical="center"/>
    </xf>
    <xf numFmtId="0" fontId="12" fillId="4" borderId="45" applyNumberFormat="1" applyFont="1" applyFill="1" applyBorder="1" applyAlignment="1" applyProtection="0">
      <alignment horizontal="center" vertical="bottom"/>
    </xf>
    <xf numFmtId="49" fontId="0" fillId="4" borderId="46" applyNumberFormat="1" applyFont="1" applyFill="1" applyBorder="1" applyAlignment="1" applyProtection="0">
      <alignment vertical="center"/>
    </xf>
    <xf numFmtId="49" fontId="12" fillId="4" borderId="47" applyNumberFormat="1" applyFont="1" applyFill="1" applyBorder="1" applyAlignment="1" applyProtection="0">
      <alignment horizontal="center" vertical="center"/>
    </xf>
    <xf numFmtId="49" fontId="12" fillId="4" borderId="47" applyNumberFormat="1" applyFont="1" applyFill="1" applyBorder="1" applyAlignment="1" applyProtection="0">
      <alignment horizontal="left" vertical="center"/>
    </xf>
    <xf numFmtId="49" fontId="0" fillId="4" borderId="48" applyNumberFormat="1" applyFont="1" applyFill="1" applyBorder="1" applyAlignment="1" applyProtection="0">
      <alignment vertical="center"/>
    </xf>
    <xf numFmtId="49" fontId="12" fillId="4" borderId="28" applyNumberFormat="1" applyFont="1" applyFill="1" applyBorder="1" applyAlignment="1" applyProtection="0">
      <alignment horizontal="left" vertical="bottom"/>
    </xf>
    <xf numFmtId="0" fontId="0" fillId="8" borderId="28" applyNumberFormat="1" applyFont="1" applyFill="1" applyBorder="1" applyAlignment="1" applyProtection="0">
      <alignment vertical="bottom" wrapText="1"/>
    </xf>
    <xf numFmtId="0" fontId="0" fillId="8" borderId="28" applyNumberFormat="1" applyFont="1" applyFill="1" applyBorder="1" applyAlignment="1" applyProtection="0">
      <alignment vertical="center" wrapText="1"/>
    </xf>
    <xf numFmtId="49" fontId="0" fillId="8" borderId="28" applyNumberFormat="1" applyFont="1" applyFill="1" applyBorder="1" applyAlignment="1" applyProtection="0">
      <alignment vertical="bottom" wrapText="1"/>
    </xf>
    <xf numFmtId="0" fontId="0" fillId="8" borderId="29" applyNumberFormat="1" applyFont="1" applyFill="1" applyBorder="1" applyAlignment="1" applyProtection="0">
      <alignment vertical="bottom" wrapText="1"/>
    </xf>
    <xf numFmtId="0" fontId="0" fillId="7" borderId="27" applyNumberFormat="1" applyFont="1" applyFill="1" applyBorder="1" applyAlignment="1" applyProtection="0">
      <alignment vertical="center"/>
    </xf>
    <xf numFmtId="0" fontId="12" fillId="8" borderId="29" applyNumberFormat="1" applyFont="1" applyFill="1" applyBorder="1" applyAlignment="1" applyProtection="0">
      <alignment horizontal="center" vertical="center" wrapText="1"/>
    </xf>
    <xf numFmtId="0" fontId="12" fillId="7" borderId="42" applyNumberFormat="1" applyFont="1" applyFill="1" applyBorder="1" applyAlignment="1" applyProtection="0">
      <alignment horizontal="center" vertical="center"/>
    </xf>
    <xf numFmtId="0" fontId="12" fillId="4" borderId="27" applyNumberFormat="1" applyFont="1" applyFill="1" applyBorder="1" applyAlignment="1" applyProtection="0">
      <alignment horizontal="center" vertical="center"/>
    </xf>
    <xf numFmtId="0" fontId="12" fillId="4" borderId="28" applyNumberFormat="1" applyFont="1" applyFill="1" applyBorder="1" applyAlignment="1" applyProtection="0">
      <alignment horizontal="center" vertical="center"/>
    </xf>
    <xf numFmtId="0" fontId="12" fillId="4" borderId="29" applyNumberFormat="1" applyFont="1" applyFill="1" applyBorder="1" applyAlignment="1" applyProtection="0">
      <alignment horizontal="center" vertical="center"/>
    </xf>
    <xf numFmtId="1" fontId="0" fillId="4" borderId="29" applyNumberFormat="1" applyFont="1" applyFill="1" applyBorder="1" applyAlignment="1" applyProtection="0">
      <alignment vertical="center"/>
    </xf>
    <xf numFmtId="0" fontId="12" fillId="8" borderId="42" applyNumberFormat="1" applyFont="1" applyFill="1" applyBorder="1" applyAlignment="1" applyProtection="0">
      <alignment horizontal="center" vertical="center"/>
    </xf>
    <xf numFmtId="0" fontId="12" fillId="4" borderId="27" applyNumberFormat="0" applyFont="1" applyFill="1" applyBorder="1" applyAlignment="1" applyProtection="0">
      <alignment horizontal="center" vertical="center"/>
    </xf>
    <xf numFmtId="0" fontId="12" fillId="4" borderId="28" applyNumberFormat="0" applyFont="1" applyFill="1" applyBorder="1" applyAlignment="1" applyProtection="0">
      <alignment horizontal="center" vertical="center"/>
    </xf>
    <xf numFmtId="0" fontId="12" fillId="4" borderId="29" applyNumberFormat="0" applyFont="1" applyFill="1" applyBorder="1" applyAlignment="1" applyProtection="0">
      <alignment horizontal="center" vertical="center"/>
    </xf>
    <xf numFmtId="49" fontId="12" fillId="8" borderId="42" applyNumberFormat="1" applyFont="1" applyFill="1" applyBorder="1" applyAlignment="1" applyProtection="0">
      <alignment horizontal="center" vertical="center"/>
    </xf>
    <xf numFmtId="0" fontId="0" fillId="4" borderId="28" applyNumberFormat="0" applyFont="1" applyFill="1" applyBorder="1" applyAlignment="1" applyProtection="0">
      <alignment vertical="center"/>
    </xf>
    <xf numFmtId="0" fontId="0" fillId="4" borderId="29" applyNumberFormat="0" applyFont="1" applyFill="1" applyBorder="1" applyAlignment="1" applyProtection="0">
      <alignment vertical="center"/>
    </xf>
    <xf numFmtId="0" fontId="12" fillId="8" borderId="28" applyNumberFormat="1" applyFont="1" applyFill="1" applyBorder="1" applyAlignment="1" applyProtection="0">
      <alignment horizontal="center" vertical="center"/>
    </xf>
    <xf numFmtId="49" fontId="12" fillId="8" borderId="27" applyNumberFormat="1" applyFont="1" applyFill="1" applyBorder="1" applyAlignment="1" applyProtection="0">
      <alignment horizontal="center" vertical="center"/>
    </xf>
    <xf numFmtId="49" fontId="12" fillId="8" borderId="28" applyNumberFormat="1" applyFont="1" applyFill="1" applyBorder="1" applyAlignment="1" applyProtection="0">
      <alignment horizontal="center" vertical="center"/>
    </xf>
    <xf numFmtId="0" fontId="0" fillId="8" borderId="28" applyNumberFormat="1" applyFont="1" applyFill="1" applyBorder="1" applyAlignment="1" applyProtection="0">
      <alignment vertical="bottom"/>
    </xf>
    <xf numFmtId="0" fontId="12" fillId="4" borderId="27" applyNumberFormat="0" applyFont="1" applyFill="1" applyBorder="1" applyAlignment="1" applyProtection="0">
      <alignment horizontal="center" vertical="center" wrapText="1"/>
    </xf>
    <xf numFmtId="0" fontId="12" fillId="4" borderId="28" applyNumberFormat="0" applyFont="1" applyFill="1" applyBorder="1" applyAlignment="1" applyProtection="0">
      <alignment horizontal="center" vertical="center" wrapText="1"/>
    </xf>
    <xf numFmtId="0" fontId="12" fillId="8" borderId="29" applyNumberFormat="1" applyFont="1" applyFill="1" applyBorder="1" applyAlignment="1" applyProtection="0">
      <alignment horizontal="center" vertical="center"/>
    </xf>
    <xf numFmtId="0" fontId="12" fillId="8" borderId="29" applyNumberFormat="0" applyFont="1" applyFill="1" applyBorder="1" applyAlignment="1" applyProtection="0">
      <alignment horizontal="center" vertical="center"/>
    </xf>
    <xf numFmtId="0" fontId="12" fillId="8" borderId="27" applyNumberFormat="0" applyFont="1" applyFill="1" applyBorder="1" applyAlignment="1" applyProtection="0">
      <alignment horizontal="center" vertical="center"/>
    </xf>
    <xf numFmtId="0" fontId="12" fillId="8" borderId="28" applyNumberFormat="0" applyFont="1" applyFill="1" applyBorder="1" applyAlignment="1" applyProtection="0">
      <alignment horizontal="center" vertical="center"/>
    </xf>
    <xf numFmtId="0" fontId="12" fillId="8" borderId="28" applyNumberFormat="0" applyFont="1" applyFill="1" applyBorder="1" applyAlignment="1" applyProtection="0">
      <alignment horizontal="center" vertical="center" wrapText="1"/>
    </xf>
    <xf numFmtId="0" fontId="12" fillId="7" borderId="27" applyNumberFormat="1" applyFont="1" applyFill="1" applyBorder="1" applyAlignment="1" applyProtection="0">
      <alignment horizontal="center" vertical="center"/>
    </xf>
    <xf numFmtId="0" fontId="12" fillId="4" borderId="28" applyNumberFormat="0" applyFont="1" applyFill="1" applyBorder="1" applyAlignment="1" applyProtection="0">
      <alignment horizontal="right" vertical="center"/>
    </xf>
    <xf numFmtId="0" fontId="0" fillId="4" borderId="49" applyNumberFormat="0" applyFont="1" applyFill="1" applyBorder="1" applyAlignment="1" applyProtection="0">
      <alignment vertical="bottom"/>
    </xf>
    <xf numFmtId="0" fontId="12" fillId="4" borderId="23" applyNumberFormat="1" applyFont="1" applyFill="1" applyBorder="1" applyAlignment="1" applyProtection="0">
      <alignment horizontal="center" vertical="bottom"/>
    </xf>
    <xf numFmtId="49" fontId="12" fillId="4" borderId="50" applyNumberFormat="1" applyFont="1" applyFill="1" applyBorder="1" applyAlignment="1" applyProtection="0">
      <alignment horizontal="left" vertical="center"/>
    </xf>
    <xf numFmtId="49" fontId="13" fillId="4" borderId="47" applyNumberFormat="1" applyFont="1" applyFill="1" applyBorder="1" applyAlignment="1" applyProtection="0">
      <alignment horizontal="center" vertical="bottom"/>
    </xf>
    <xf numFmtId="49" fontId="0" fillId="4" borderId="47" applyNumberFormat="1" applyFont="1" applyFill="1" applyBorder="1" applyAlignment="1" applyProtection="0">
      <alignment vertical="bottom"/>
    </xf>
    <xf numFmtId="1" fontId="0" fillId="4" borderId="42" applyNumberFormat="1" applyFont="1" applyFill="1" applyBorder="1" applyAlignment="1" applyProtection="0">
      <alignment vertical="center"/>
    </xf>
    <xf numFmtId="0" fontId="0" fillId="4" borderId="28" applyNumberFormat="1" applyFont="1" applyFill="1" applyBorder="1" applyAlignment="1" applyProtection="0">
      <alignment vertical="center"/>
    </xf>
    <xf numFmtId="0" fontId="0" fillId="4" borderId="29" applyNumberFormat="1" applyFont="1" applyFill="1" applyBorder="1" applyAlignment="1" applyProtection="0">
      <alignment vertical="center"/>
    </xf>
    <xf numFmtId="0" fontId="0" fillId="8" borderId="28" applyNumberFormat="0" applyFont="1" applyFill="1" applyBorder="1" applyAlignment="1" applyProtection="0">
      <alignment vertical="bottom" wrapText="1"/>
    </xf>
    <xf numFmtId="0" fontId="0" fillId="8" borderId="29" applyNumberFormat="0" applyFont="1" applyFill="1" applyBorder="1" applyAlignment="1" applyProtection="0">
      <alignment vertical="bottom" wrapText="1"/>
    </xf>
    <xf numFmtId="0" fontId="0" fillId="7" borderId="27" applyNumberFormat="0" applyFont="1" applyFill="1" applyBorder="1" applyAlignment="1" applyProtection="0">
      <alignment vertical="center"/>
    </xf>
    <xf numFmtId="0" fontId="12" fillId="7" borderId="42" applyNumberFormat="0" applyFont="1" applyFill="1" applyBorder="1" applyAlignment="1" applyProtection="0">
      <alignment horizontal="center" vertical="center"/>
    </xf>
    <xf numFmtId="0" fontId="12" fillId="7" borderId="27" applyNumberFormat="0" applyFont="1" applyFill="1" applyBorder="1" applyAlignment="1" applyProtection="0">
      <alignment horizontal="center" vertical="center"/>
    </xf>
    <xf numFmtId="49" fontId="0" fillId="4" borderId="47" applyNumberFormat="1" applyFont="1" applyFill="1" applyBorder="1" applyAlignment="1" applyProtection="0">
      <alignment vertical="center"/>
    </xf>
    <xf numFmtId="49" fontId="0" fillId="9" borderId="47" applyNumberFormat="1" applyFont="1" applyFill="1" applyBorder="1" applyAlignment="1" applyProtection="0">
      <alignment vertical="center"/>
    </xf>
    <xf numFmtId="49" fontId="12" fillId="9" borderId="47" applyNumberFormat="1" applyFont="1" applyFill="1" applyBorder="1" applyAlignment="1" applyProtection="0">
      <alignment horizontal="center" vertical="center"/>
    </xf>
    <xf numFmtId="49" fontId="12" fillId="9" borderId="47" applyNumberFormat="1" applyFont="1" applyFill="1" applyBorder="1" applyAlignment="1" applyProtection="0">
      <alignment horizontal="left" vertical="center"/>
    </xf>
    <xf numFmtId="0" fontId="12" fillId="4" borderId="28" applyNumberFormat="0" applyFont="1" applyFill="1" applyBorder="1" applyAlignment="1" applyProtection="0">
      <alignment horizontal="right" vertical="bottom"/>
    </xf>
    <xf numFmtId="49" fontId="12" fillId="4" borderId="46" applyNumberFormat="1" applyFont="1" applyFill="1" applyBorder="1" applyAlignment="1" applyProtection="0">
      <alignment horizontal="center" vertical="center"/>
    </xf>
    <xf numFmtId="49" fontId="12" fillId="4" borderId="46" applyNumberFormat="1" applyFont="1" applyFill="1" applyBorder="1" applyAlignment="1" applyProtection="0">
      <alignment horizontal="left" vertical="center"/>
    </xf>
    <xf numFmtId="49" fontId="0" fillId="4" borderId="51" applyNumberFormat="1" applyFont="1" applyFill="1" applyBorder="1" applyAlignment="1" applyProtection="0">
      <alignment vertical="bottom"/>
    </xf>
    <xf numFmtId="49" fontId="12" fillId="4" borderId="51" applyNumberFormat="1" applyFont="1" applyFill="1" applyBorder="1" applyAlignment="1" applyProtection="0">
      <alignment horizontal="center" vertical="bottom"/>
    </xf>
    <xf numFmtId="49" fontId="0" fillId="4" borderId="52" applyNumberFormat="1" applyFont="1" applyFill="1" applyBorder="1" applyAlignment="1" applyProtection="0">
      <alignment vertical="center"/>
    </xf>
    <xf numFmtId="1" fontId="12" fillId="7" borderId="27" applyNumberFormat="1" applyFont="1" applyFill="1" applyBorder="1" applyAlignment="1" applyProtection="0">
      <alignment horizontal="center" vertical="center"/>
    </xf>
    <xf numFmtId="49" fontId="0" fillId="8" borderId="28" applyNumberFormat="1" applyFont="1" applyFill="1" applyBorder="1" applyAlignment="1" applyProtection="0">
      <alignment vertical="center" wrapText="1"/>
    </xf>
    <xf numFmtId="49" fontId="0" fillId="4" borderId="53" applyNumberFormat="1" applyFont="1" applyFill="1" applyBorder="1" applyAlignment="1" applyProtection="0">
      <alignment vertical="bottom"/>
    </xf>
    <xf numFmtId="49" fontId="12" fillId="4" borderId="53"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0" fontId="12" fillId="8" borderId="28" applyNumberFormat="1" applyFont="1" applyFill="1" applyBorder="1" applyAlignment="1" applyProtection="0">
      <alignment horizontal="center" vertical="center" wrapText="1"/>
    </xf>
    <xf numFmtId="49" fontId="12" fillId="4" borderId="28" applyNumberFormat="1" applyFont="1" applyFill="1" applyBorder="1" applyAlignment="1" applyProtection="0">
      <alignment horizontal="center" vertical="center"/>
    </xf>
    <xf numFmtId="49" fontId="12" fillId="4" borderId="46" applyNumberFormat="1" applyFont="1" applyFill="1" applyBorder="1" applyAlignment="1" applyProtection="0">
      <alignment horizontal="left" vertical="bottom"/>
    </xf>
    <xf numFmtId="49" fontId="0" fillId="4" borderId="54" applyNumberFormat="1" applyFont="1" applyFill="1" applyBorder="1" applyAlignment="1" applyProtection="0">
      <alignment vertical="bottom"/>
    </xf>
    <xf numFmtId="49" fontId="12" fillId="4" borderId="54" applyNumberFormat="1" applyFont="1" applyFill="1" applyBorder="1" applyAlignment="1" applyProtection="0">
      <alignment horizontal="left" vertical="bottom"/>
    </xf>
    <xf numFmtId="49" fontId="12" fillId="4" borderId="55" applyNumberFormat="1" applyFont="1" applyFill="1" applyBorder="1" applyAlignment="1" applyProtection="0">
      <alignment horizontal="left" vertical="bottom"/>
    </xf>
    <xf numFmtId="0" fontId="12" fillId="4" borderId="56" applyNumberFormat="1" applyFont="1" applyFill="1" applyBorder="1" applyAlignment="1" applyProtection="0">
      <alignment horizontal="center" vertical="center"/>
    </xf>
    <xf numFmtId="49" fontId="0" fillId="4" borderId="57" applyNumberFormat="1" applyFont="1" applyFill="1" applyBorder="1" applyAlignment="1" applyProtection="0">
      <alignment vertical="center"/>
    </xf>
    <xf numFmtId="49" fontId="12" fillId="4" borderId="58" applyNumberFormat="1" applyFont="1" applyFill="1" applyBorder="1" applyAlignment="1" applyProtection="0">
      <alignment horizontal="left" vertical="center"/>
    </xf>
    <xf numFmtId="49" fontId="12" fillId="4" borderId="41" applyNumberFormat="1" applyFont="1" applyFill="1" applyBorder="1" applyAlignment="1" applyProtection="0">
      <alignment horizontal="left" vertical="center"/>
    </xf>
    <xf numFmtId="49" fontId="0" fillId="4" borderId="28" applyNumberFormat="1" applyFont="1" applyFill="1" applyBorder="1" applyAlignment="1" applyProtection="0">
      <alignment vertical="center"/>
    </xf>
    <xf numFmtId="49" fontId="12" fillId="4" borderId="59" applyNumberFormat="1" applyFont="1" applyFill="1" applyBorder="1" applyAlignment="1" applyProtection="0">
      <alignment horizontal="left" vertical="center"/>
    </xf>
    <xf numFmtId="49" fontId="0" fillId="4" borderId="60" applyNumberFormat="1" applyFont="1" applyFill="1" applyBorder="1" applyAlignment="1" applyProtection="0">
      <alignment vertical="bottom"/>
    </xf>
    <xf numFmtId="49" fontId="12" fillId="4" borderId="61" applyNumberFormat="1" applyFont="1" applyFill="1" applyBorder="1" applyAlignment="1" applyProtection="0">
      <alignment horizontal="center" vertical="bottom"/>
    </xf>
    <xf numFmtId="49" fontId="0" fillId="9" borderId="60" applyNumberFormat="1" applyFont="1" applyFill="1" applyBorder="1" applyAlignment="1" applyProtection="0">
      <alignment vertical="bottom"/>
    </xf>
    <xf numFmtId="49" fontId="13" fillId="9" borderId="47" applyNumberFormat="1" applyFont="1" applyFill="1" applyBorder="1" applyAlignment="1" applyProtection="0">
      <alignment horizontal="center" vertical="bottom"/>
    </xf>
    <xf numFmtId="49" fontId="12" fillId="9" borderId="60" applyNumberFormat="1" applyFont="1" applyFill="1" applyBorder="1" applyAlignment="1" applyProtection="0">
      <alignment horizontal="left" vertical="bottom"/>
    </xf>
    <xf numFmtId="49" fontId="12" fillId="4" borderId="47" applyNumberFormat="1" applyFont="1" applyFill="1" applyBorder="1" applyAlignment="1" applyProtection="0">
      <alignment horizontal="center" vertical="bottom"/>
    </xf>
    <xf numFmtId="49" fontId="12" fillId="4" borderId="62" applyNumberFormat="1" applyFont="1" applyFill="1" applyBorder="1" applyAlignment="1" applyProtection="0">
      <alignment horizontal="center" vertical="bottom"/>
    </xf>
    <xf numFmtId="49" fontId="13" fillId="4" borderId="46" applyNumberFormat="1" applyFont="1" applyFill="1" applyBorder="1" applyAlignment="1" applyProtection="0">
      <alignment horizontal="center" vertical="bottom"/>
    </xf>
    <xf numFmtId="49" fontId="0" fillId="10" borderId="60" applyNumberFormat="1" applyFont="1" applyFill="1" applyBorder="1" applyAlignment="1" applyProtection="0">
      <alignment vertical="center"/>
    </xf>
    <xf numFmtId="49" fontId="12" fillId="10" borderId="60" applyNumberFormat="1" applyFont="1" applyFill="1" applyBorder="1" applyAlignment="1" applyProtection="0">
      <alignment horizontal="center" vertical="center"/>
    </xf>
    <xf numFmtId="1" fontId="0" fillId="8" borderId="28" applyNumberFormat="1" applyFont="1" applyFill="1" applyBorder="1" applyAlignment="1" applyProtection="0">
      <alignment vertical="bottom" wrapText="1"/>
    </xf>
    <xf numFmtId="1" fontId="0" fillId="8" borderId="29" applyNumberFormat="1" applyFont="1" applyFill="1" applyBorder="1" applyAlignment="1" applyProtection="0">
      <alignment vertical="bottom" wrapText="1"/>
    </xf>
    <xf numFmtId="1" fontId="0" fillId="7" borderId="27" applyNumberFormat="1" applyFont="1" applyFill="1" applyBorder="1" applyAlignment="1" applyProtection="0">
      <alignment vertical="center"/>
    </xf>
    <xf numFmtId="1" fontId="12" fillId="7" borderId="42" applyNumberFormat="1" applyFont="1" applyFill="1" applyBorder="1" applyAlignment="1" applyProtection="0">
      <alignment horizontal="center" vertical="center"/>
    </xf>
    <xf numFmtId="49" fontId="12" fillId="4" borderId="60" applyNumberFormat="1" applyFont="1" applyFill="1" applyBorder="1" applyAlignment="1" applyProtection="0">
      <alignment horizontal="left" vertical="bottom"/>
    </xf>
    <xf numFmtId="0" fontId="12" fillId="4" borderId="63" applyNumberFormat="1" applyFont="1" applyFill="1" applyBorder="1" applyAlignment="1" applyProtection="0">
      <alignment horizontal="center" vertical="center"/>
    </xf>
    <xf numFmtId="49" fontId="0" fillId="10" borderId="64" applyNumberFormat="1" applyFont="1" applyFill="1" applyBorder="1" applyAlignment="1" applyProtection="0">
      <alignment vertical="center"/>
    </xf>
    <xf numFmtId="49" fontId="12" fillId="10" borderId="64" applyNumberFormat="1" applyFont="1" applyFill="1" applyBorder="1" applyAlignment="1" applyProtection="0">
      <alignment horizontal="left" vertical="center"/>
    </xf>
    <xf numFmtId="49" fontId="12" fillId="4" borderId="28" applyNumberFormat="1" applyFont="1" applyFill="1" applyBorder="1" applyAlignment="1" applyProtection="0">
      <alignment horizontal="left" vertical="center"/>
    </xf>
    <xf numFmtId="0" fontId="0" applyNumberFormat="1" applyFont="1" applyFill="0" applyBorder="0" applyAlignment="1" applyProtection="0">
      <alignment vertical="bottom"/>
    </xf>
    <xf numFmtId="49" fontId="7" fillId="6" borderId="65" applyNumberFormat="1" applyFont="1" applyFill="1" applyBorder="1" applyAlignment="1" applyProtection="0">
      <alignment horizontal="center" vertical="bottom"/>
    </xf>
    <xf numFmtId="0" fontId="12" fillId="4" borderId="66" applyNumberFormat="1" applyFont="1" applyFill="1" applyBorder="1" applyAlignment="1" applyProtection="0">
      <alignment horizontal="center" vertical="bottom"/>
    </xf>
    <xf numFmtId="49" fontId="0" fillId="4" borderId="67" applyNumberFormat="1" applyFont="1" applyFill="1" applyBorder="1" applyAlignment="1" applyProtection="0">
      <alignment vertical="bottom"/>
    </xf>
    <xf numFmtId="49" fontId="0" fillId="4" borderId="68" applyNumberFormat="1" applyFont="1" applyFill="1" applyBorder="1" applyAlignment="1" applyProtection="0">
      <alignment vertical="bottom"/>
    </xf>
    <xf numFmtId="0" fontId="12" fillId="4" borderId="69" applyNumberFormat="1" applyFont="1" applyFill="1" applyBorder="1" applyAlignment="1" applyProtection="0">
      <alignment horizontal="center" vertical="bottom"/>
    </xf>
    <xf numFmtId="49" fontId="0" fillId="9" borderId="50" applyNumberFormat="1" applyFont="1" applyFill="1" applyBorder="1" applyAlignment="1" applyProtection="0">
      <alignment vertical="bottom"/>
    </xf>
    <xf numFmtId="49" fontId="12" fillId="9" borderId="47" applyNumberFormat="1" applyFont="1" applyFill="1" applyBorder="1" applyAlignment="1" applyProtection="0">
      <alignment horizontal="center" vertical="bottom"/>
    </xf>
    <xf numFmtId="49" fontId="0" fillId="9" borderId="70" applyNumberFormat="1" applyFont="1" applyFill="1" applyBorder="1" applyAlignment="1" applyProtection="0">
      <alignment vertical="bottom"/>
    </xf>
    <xf numFmtId="49" fontId="0" fillId="9" borderId="46" applyNumberFormat="1" applyFont="1" applyFill="1" applyBorder="1" applyAlignment="1" applyProtection="0">
      <alignment vertical="center"/>
    </xf>
    <xf numFmtId="49" fontId="12" fillId="9" borderId="46" applyNumberFormat="1" applyFont="1" applyFill="1" applyBorder="1" applyAlignment="1" applyProtection="0">
      <alignment horizontal="left" vertical="center"/>
    </xf>
    <xf numFmtId="49" fontId="0" fillId="4" borderId="5" applyNumberFormat="1" applyFont="1" applyFill="1" applyBorder="1" applyAlignment="1" applyProtection="0">
      <alignment vertical="bottom"/>
    </xf>
    <xf numFmtId="49" fontId="0" fillId="4" borderId="71" applyNumberFormat="1" applyFont="1" applyFill="1" applyBorder="1" applyAlignment="1" applyProtection="0">
      <alignment vertical="bottom"/>
    </xf>
    <xf numFmtId="49" fontId="0" fillId="9" borderId="67" applyNumberFormat="1" applyFont="1" applyFill="1" applyBorder="1" applyAlignment="1" applyProtection="0">
      <alignment vertical="bottom"/>
    </xf>
    <xf numFmtId="49" fontId="0" fillId="9" borderId="68" applyNumberFormat="1" applyFont="1" applyFill="1" applyBorder="1" applyAlignment="1" applyProtection="0">
      <alignment vertical="bottom"/>
    </xf>
    <xf numFmtId="49" fontId="12" fillId="4" borderId="46" applyNumberFormat="1" applyFont="1" applyFill="1" applyBorder="1" applyAlignment="1" applyProtection="0">
      <alignment horizontal="center" vertical="bottom"/>
    </xf>
    <xf numFmtId="49" fontId="12" fillId="4" borderId="5" applyNumberFormat="1" applyFont="1" applyFill="1" applyBorder="1" applyAlignment="1" applyProtection="0">
      <alignment horizontal="center" vertical="bottom"/>
    </xf>
    <xf numFmtId="49" fontId="12" fillId="9" borderId="60" applyNumberFormat="1" applyFont="1" applyFill="1" applyBorder="1" applyAlignment="1" applyProtection="0">
      <alignment horizontal="center" vertical="bottom"/>
    </xf>
    <xf numFmtId="49" fontId="0" fillId="4" borderId="50" applyNumberFormat="1" applyFont="1" applyFill="1" applyBorder="1" applyAlignment="1" applyProtection="0">
      <alignment vertical="bottom"/>
    </xf>
    <xf numFmtId="49" fontId="0" fillId="4" borderId="70" applyNumberFormat="1" applyFont="1" applyFill="1" applyBorder="1" applyAlignment="1" applyProtection="0">
      <alignment vertical="bottom"/>
    </xf>
    <xf numFmtId="0" fontId="12" fillId="4" borderId="72" applyNumberFormat="1" applyFont="1" applyFill="1" applyBorder="1" applyAlignment="1" applyProtection="0">
      <alignment horizontal="center" vertical="bottom"/>
    </xf>
    <xf numFmtId="0" fontId="7" fillId="8" borderId="28" applyNumberFormat="1" applyFont="1" applyFill="1" applyBorder="1" applyAlignment="1" applyProtection="0">
      <alignment horizontal="center" vertical="center"/>
    </xf>
    <xf numFmtId="0" fontId="12" fillId="4" borderId="73" applyNumberFormat="1" applyFont="1" applyFill="1" applyBorder="1" applyAlignment="1" applyProtection="0">
      <alignment horizontal="center" vertical="center"/>
    </xf>
    <xf numFmtId="49" fontId="0" fillId="4" borderId="73" applyNumberFormat="1" applyFont="1" applyFill="1" applyBorder="1" applyAlignment="1" applyProtection="0">
      <alignment vertical="center"/>
    </xf>
    <xf numFmtId="49" fontId="12" fillId="4" borderId="73" applyNumberFormat="1" applyFont="1" applyFill="1" applyBorder="1" applyAlignment="1" applyProtection="0">
      <alignment horizontal="left" vertical="center"/>
    </xf>
    <xf numFmtId="49" fontId="12" fillId="4" borderId="5" applyNumberFormat="1" applyFont="1" applyFill="1" applyBorder="1" applyAlignment="1" applyProtection="0">
      <alignment horizontal="left" vertical="center"/>
    </xf>
    <xf numFmtId="49" fontId="12" fillId="4" borderId="5" applyNumberFormat="1" applyFont="1" applyFill="1" applyBorder="1" applyAlignment="1" applyProtection="0">
      <alignment horizontal="center" vertical="center"/>
    </xf>
    <xf numFmtId="49" fontId="12" fillId="4" borderId="60" applyNumberFormat="1" applyFont="1" applyFill="1" applyBorder="1" applyAlignment="1" applyProtection="0">
      <alignment horizontal="center" vertical="bottom"/>
    </xf>
    <xf numFmtId="0" fontId="12" fillId="11" borderId="23" applyNumberFormat="1" applyFont="1" applyFill="1" applyBorder="1" applyAlignment="1" applyProtection="0">
      <alignment horizontal="center" vertical="bottom"/>
    </xf>
    <xf numFmtId="0" fontId="12" fillId="4" borderId="74" applyNumberFormat="1" applyFont="1" applyFill="1" applyBorder="1" applyAlignment="1" applyProtection="0">
      <alignment horizontal="center" vertical="bottom"/>
    </xf>
    <xf numFmtId="49" fontId="0" fillId="4" borderId="60" applyNumberFormat="1" applyFont="1" applyFill="1" applyBorder="1" applyAlignment="1" applyProtection="0">
      <alignment vertical="center"/>
    </xf>
    <xf numFmtId="49" fontId="12" fillId="4" borderId="60" applyNumberFormat="1" applyFont="1" applyFill="1" applyBorder="1" applyAlignment="1" applyProtection="0">
      <alignment horizontal="center" vertical="center"/>
    </xf>
    <xf numFmtId="49" fontId="12" fillId="4" borderId="60" applyNumberFormat="1" applyFont="1" applyFill="1" applyBorder="1" applyAlignment="1" applyProtection="0">
      <alignment horizontal="left" vertical="center"/>
    </xf>
    <xf numFmtId="49" fontId="0" fillId="9" borderId="47" applyNumberFormat="1" applyFont="1" applyFill="1" applyBorder="1" applyAlignment="1" applyProtection="0">
      <alignment vertical="bottom"/>
    </xf>
    <xf numFmtId="0" fontId="0" fillId="8" borderId="28" applyNumberFormat="0" applyFont="1" applyFill="1" applyBorder="1" applyAlignment="1" applyProtection="0">
      <alignment vertical="center" wrapText="1"/>
    </xf>
    <xf numFmtId="0" fontId="0" applyNumberFormat="1" applyFont="1" applyFill="0" applyBorder="0" applyAlignment="1" applyProtection="0">
      <alignment vertical="bottom"/>
    </xf>
    <xf numFmtId="0" fontId="12" fillId="4" borderId="75" applyNumberFormat="1" applyFont="1" applyFill="1" applyBorder="1" applyAlignment="1" applyProtection="0">
      <alignment horizontal="center" vertical="center"/>
    </xf>
    <xf numFmtId="49" fontId="0" fillId="4" borderId="76" applyNumberFormat="1" applyFont="1" applyFill="1" applyBorder="1" applyAlignment="1" applyProtection="0">
      <alignment vertical="center"/>
    </xf>
    <xf numFmtId="0" fontId="12" fillId="4" borderId="77" applyNumberFormat="1" applyFont="1" applyFill="1" applyBorder="1" applyAlignment="1" applyProtection="0">
      <alignment horizontal="center" vertical="bottom"/>
    </xf>
    <xf numFmtId="49" fontId="12" fillId="4" borderId="61" applyNumberFormat="1" applyFont="1" applyFill="1" applyBorder="1" applyAlignment="1" applyProtection="0">
      <alignment horizontal="left" vertical="center"/>
    </xf>
    <xf numFmtId="49" fontId="0" fillId="4" borderId="46" applyNumberFormat="1" applyFont="1" applyFill="1" applyBorder="1" applyAlignment="1" applyProtection="0">
      <alignment vertical="bottom"/>
    </xf>
    <xf numFmtId="0" fontId="12" fillId="4" borderId="56" applyNumberFormat="1" applyFont="1" applyFill="1" applyBorder="1" applyAlignment="1" applyProtection="0">
      <alignment horizontal="center" vertical="bottom"/>
    </xf>
    <xf numFmtId="49" fontId="0" fillId="4" borderId="78" applyNumberFormat="1" applyFont="1" applyFill="1" applyBorder="1" applyAlignment="1" applyProtection="0">
      <alignment vertical="center"/>
    </xf>
    <xf numFmtId="49" fontId="0" fillId="10" borderId="51" applyNumberFormat="1" applyFont="1" applyFill="1" applyBorder="1" applyAlignment="1" applyProtection="0">
      <alignment vertical="bottom"/>
    </xf>
    <xf numFmtId="49" fontId="12" fillId="10" borderId="51" applyNumberFormat="1" applyFont="1" applyFill="1" applyBorder="1" applyAlignment="1" applyProtection="0">
      <alignment horizontal="center" vertical="bottom"/>
    </xf>
    <xf numFmtId="49" fontId="12" fillId="4" borderId="51" applyNumberFormat="1" applyFont="1" applyFill="1" applyBorder="1" applyAlignment="1" applyProtection="0">
      <alignment horizontal="left" vertical="bottom"/>
    </xf>
    <xf numFmtId="49" fontId="0" fillId="9" borderId="46" applyNumberFormat="1" applyFont="1" applyFill="1" applyBorder="1" applyAlignment="1" applyProtection="0">
      <alignment vertical="bottom"/>
    </xf>
    <xf numFmtId="49" fontId="12" fillId="9" borderId="46" applyNumberFormat="1" applyFont="1" applyFill="1" applyBorder="1" applyAlignment="1" applyProtection="0">
      <alignment horizontal="center" vertical="bottom"/>
    </xf>
    <xf numFmtId="0" fontId="12" fillId="4" borderId="79" applyNumberFormat="1" applyFont="1" applyFill="1" applyBorder="1" applyAlignment="1" applyProtection="0">
      <alignment horizontal="center" vertical="center"/>
    </xf>
    <xf numFmtId="49" fontId="12" fillId="4" borderId="47" applyNumberFormat="1" applyFont="1" applyFill="1" applyBorder="1" applyAlignment="1" applyProtection="0">
      <alignment horizontal="left" vertical="bottom"/>
    </xf>
    <xf numFmtId="0" fontId="0" applyNumberFormat="1" applyFont="1" applyFill="0" applyBorder="0" applyAlignment="1" applyProtection="0">
      <alignment vertical="bottom"/>
    </xf>
    <xf numFmtId="49" fontId="0" fillId="4" borderId="61" applyNumberFormat="1" applyFont="1" applyFill="1" applyBorder="1" applyAlignment="1" applyProtection="0">
      <alignment vertical="bottom"/>
    </xf>
    <xf numFmtId="49" fontId="0" fillId="10" borderId="47" applyNumberFormat="1" applyFont="1" applyFill="1" applyBorder="1" applyAlignment="1" applyProtection="0">
      <alignment vertical="bottom"/>
    </xf>
    <xf numFmtId="49" fontId="0" fillId="10" borderId="48" applyNumberFormat="1" applyFont="1" applyFill="1" applyBorder="1" applyAlignment="1" applyProtection="0">
      <alignment vertical="center"/>
    </xf>
    <xf numFmtId="49" fontId="12" fillId="10" borderId="28" applyNumberFormat="1" applyFont="1" applyFill="1" applyBorder="1" applyAlignment="1" applyProtection="0">
      <alignment horizontal="left" vertical="bottom"/>
    </xf>
    <xf numFmtId="0" fontId="12" fillId="12" borderId="45" applyNumberFormat="1" applyFont="1" applyFill="1" applyBorder="1" applyAlignment="1" applyProtection="0">
      <alignment horizontal="center" vertical="bottom"/>
    </xf>
    <xf numFmtId="0" fontId="0" applyNumberFormat="1" applyFont="1" applyFill="0" applyBorder="0" applyAlignment="1" applyProtection="0">
      <alignment vertical="bottom"/>
    </xf>
    <xf numFmtId="49" fontId="15" fillId="4" borderId="5" applyNumberFormat="1" applyFont="1" applyFill="1" applyBorder="1" applyAlignment="1" applyProtection="0">
      <alignment horizontal="center" vertical="bottom"/>
    </xf>
    <xf numFmtId="49" fontId="15" fillId="4" borderId="5" applyNumberFormat="1" applyFont="1" applyFill="1" applyBorder="1" applyAlignment="1" applyProtection="0">
      <alignment vertical="bottom"/>
    </xf>
    <xf numFmtId="0" fontId="0" fillId="4" borderId="5" applyNumberFormat="1" applyFont="1" applyFill="1" applyBorder="1" applyAlignment="1" applyProtection="0">
      <alignment vertical="bottom"/>
    </xf>
    <xf numFmtId="0" fontId="15" fillId="4" borderId="5" applyNumberFormat="0" applyFont="1" applyFill="1" applyBorder="1" applyAlignment="1" applyProtection="0">
      <alignment horizontal="right" vertical="bottom"/>
    </xf>
    <xf numFmtId="0" fontId="15" fillId="4" borderId="5" applyNumberFormat="0" applyFont="1" applyFill="1" applyBorder="1" applyAlignment="1" applyProtection="0">
      <alignment vertical="bottom"/>
    </xf>
    <xf numFmtId="0" fontId="15" fillId="4" borderId="80" applyNumberFormat="0" applyFont="1" applyFill="1" applyBorder="1" applyAlignment="1" applyProtection="0">
      <alignment vertical="bottom"/>
    </xf>
    <xf numFmtId="0" fontId="15" fillId="4" borderId="80" applyNumberFormat="0" applyFont="1" applyFill="1" applyBorder="1" applyAlignment="1" applyProtection="0">
      <alignment horizontal="right" vertical="bottom"/>
    </xf>
    <xf numFmtId="0" fontId="0" fillId="4" borderId="81" applyNumberFormat="0" applyFont="1" applyFill="1" applyBorder="1" applyAlignment="1" applyProtection="0">
      <alignment vertical="bottom"/>
    </xf>
    <xf numFmtId="0" fontId="0" fillId="4" borderId="82" applyNumberFormat="0" applyFont="1" applyFill="1" applyBorder="1" applyAlignment="1" applyProtection="0">
      <alignment vertical="bottom"/>
    </xf>
    <xf numFmtId="0" fontId="0" fillId="4" borderId="83" applyNumberFormat="0" applyFont="1" applyFill="1" applyBorder="1" applyAlignment="1" applyProtection="0">
      <alignment vertical="bottom"/>
    </xf>
    <xf numFmtId="0" fontId="0" fillId="4" borderId="84" applyNumberFormat="0" applyFont="1" applyFill="1" applyBorder="1" applyAlignment="1" applyProtection="0">
      <alignment vertical="bottom"/>
    </xf>
  </cellXfs>
  <cellStyles count="1">
    <cellStyle name="Normal" xfId="0" builtinId="0"/>
  </cellStyles>
  <dxfs count="5">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
      <font>
        <color rgb="ff9c0006"/>
      </font>
      <fill>
        <patternFill patternType="solid">
          <fgColor indexed="14"/>
          <bgColor indexed="15"/>
        </patternFill>
      </fill>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00000000"/>
      <rgbColor rgb="ffffc7ce"/>
      <rgbColor rgb="ff9c0006"/>
      <rgbColor rgb="ffff0000"/>
      <rgbColor rgb="ffffc000"/>
      <rgbColor rgb="ff00b0f0"/>
      <rgbColor rgb="ffa7a7a7"/>
      <rgbColor rgb="ffffff00"/>
      <rgbColor rgb="ffff89d8"/>
      <rgbColor rgb="ffff89d8"/>
      <rgbColor rgb="ff72fcd5"/>
      <rgbColor rgb="ff73fd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s>

</file>

<file path=xl/theme/theme1.xml><?xml version="1.0" encoding="utf-8"?>
<a:theme xmlns:a="http://schemas.openxmlformats.org/drawingml/2006/main" xmlns:r="http://schemas.openxmlformats.org/officeDocument/2006/relationships" name="Thème Office">
  <a:themeElements>
    <a:clrScheme name="Thème Office">
      <a:dk1>
        <a:srgbClr val="000000"/>
      </a:dk1>
      <a:lt1>
        <a:srgbClr val="FFFFFF"/>
      </a:lt1>
      <a:dk2>
        <a:srgbClr val="A7A7A7"/>
      </a:dk2>
      <a:lt2>
        <a:srgbClr val="535353"/>
      </a:lt2>
      <a:accent1>
        <a:srgbClr val="4472C4"/>
      </a:accent1>
      <a:accent2>
        <a:srgbClr val="ED7D31"/>
      </a:accent2>
      <a:accent3>
        <a:srgbClr val="A5A5A5"/>
      </a:accent3>
      <a:accent4>
        <a:srgbClr val="FFC000"/>
      </a:accent4>
      <a:accent5>
        <a:srgbClr val="5B9BD5"/>
      </a:accent5>
      <a:accent6>
        <a:srgbClr val="70AD47"/>
      </a:accent6>
      <a:hlink>
        <a:srgbClr val="0000FF"/>
      </a:hlink>
      <a:folHlink>
        <a:srgbClr val="FF00FF"/>
      </a:folHlink>
    </a:clrScheme>
    <a:fontScheme name="Thème Office">
      <a:majorFont>
        <a:latin typeface="Helvetica Neue"/>
        <a:ea typeface="Helvetica Neue"/>
        <a:cs typeface="Helvetica Neue"/>
      </a:majorFont>
      <a:minorFont>
        <a:latin typeface="Helvetica Neue"/>
        <a:ea typeface="Helvetica Neue"/>
        <a:cs typeface="Helvetica Neue"/>
      </a:minorFont>
    </a:fontScheme>
    <a:fmtScheme name="Thèm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3.6016"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93</v>
      </c>
      <c r="C11" s="3"/>
      <c r="D11" s="3"/>
    </row>
    <row r="12">
      <c r="B12" s="4"/>
      <c r="C12" t="s" s="4">
        <v>5</v>
      </c>
      <c r="D12" t="s" s="5">
        <v>93</v>
      </c>
    </row>
    <row r="13">
      <c r="B13" t="s" s="3">
        <v>146</v>
      </c>
      <c r="C13" s="3"/>
      <c r="D13" s="3"/>
    </row>
    <row r="14">
      <c r="B14" s="4"/>
      <c r="C14" t="s" s="4">
        <v>5</v>
      </c>
      <c r="D14" t="s" s="5">
        <v>146</v>
      </c>
    </row>
    <row r="15">
      <c r="B15" t="s" s="3">
        <v>206</v>
      </c>
      <c r="C15" s="3"/>
      <c r="D15" s="3"/>
    </row>
    <row r="16">
      <c r="B16" s="4"/>
      <c r="C16" t="s" s="4">
        <v>5</v>
      </c>
      <c r="D16" t="s" s="5">
        <v>206</v>
      </c>
    </row>
    <row r="17">
      <c r="B17" t="s" s="3">
        <v>268</v>
      </c>
      <c r="C17" s="3"/>
      <c r="D17" s="3"/>
    </row>
    <row r="18">
      <c r="B18" s="4"/>
      <c r="C18" t="s" s="4">
        <v>5</v>
      </c>
      <c r="D18" t="s" s="5">
        <v>268</v>
      </c>
    </row>
    <row r="19">
      <c r="B19" t="s" s="3">
        <v>307</v>
      </c>
      <c r="C19" s="3"/>
      <c r="D19" s="3"/>
    </row>
    <row r="20">
      <c r="B20" s="4"/>
      <c r="C20" t="s" s="4">
        <v>5</v>
      </c>
      <c r="D20" t="s" s="5">
        <v>307</v>
      </c>
    </row>
  </sheetData>
  <mergeCells count="1">
    <mergeCell ref="B3:D3"/>
  </mergeCells>
  <hyperlinks>
    <hyperlink ref="D10" location="'POUSSINS'!R1C1" tooltip="" display="POUSSINS"/>
    <hyperlink ref="D12" location="'PUPILLES'!R1C1" tooltip="" display="PUPILLES"/>
    <hyperlink ref="D14" location="'BENJAMINS'!R1C1" tooltip="" display="BENJAMINS"/>
    <hyperlink ref="D16" location="'MINIMES'!R1C1" tooltip="" display="MINIMES"/>
    <hyperlink ref="D18" location="'CADETS'!R1C1" tooltip="" display="CADETS"/>
    <hyperlink ref="D20" location="'Point'!R1C1" tooltip="" display="Point"/>
  </hyperlinks>
</worksheet>
</file>

<file path=xl/worksheets/sheet2.xml><?xml version="1.0" encoding="utf-8"?>
<worksheet xmlns:r="http://schemas.openxmlformats.org/officeDocument/2006/relationships" xmlns="http://schemas.openxmlformats.org/spreadsheetml/2006/main">
  <dimension ref="A1:BW16"/>
  <sheetViews>
    <sheetView workbookViewId="0" showGridLines="0" defaultGridColor="1"/>
  </sheetViews>
  <sheetFormatPr defaultColWidth="10.8333" defaultRowHeight="12.75" customHeight="1" outlineLevelRow="0" outlineLevelCol="0"/>
  <cols>
    <col min="1" max="2" width="5.85156" style="6" customWidth="1"/>
    <col min="3" max="3" width="7.5" style="6" customWidth="1"/>
    <col min="4" max="4" width="17.6719" style="6" customWidth="1"/>
    <col min="5" max="5" width="8.5" style="6" customWidth="1"/>
    <col min="6" max="7" width="19.8516" style="6" customWidth="1"/>
    <col min="8" max="8" width="5.17188" style="6" customWidth="1"/>
    <col min="9" max="9" hidden="1" width="10.8333" style="6" customWidth="1"/>
    <col min="10" max="10" width="9.35156" style="6" customWidth="1"/>
    <col min="11" max="13" hidden="1" width="10.8333" style="6" customWidth="1"/>
    <col min="14" max="14" width="6" style="6" customWidth="1"/>
    <col min="15" max="15" width="6.67188" style="6" customWidth="1"/>
    <col min="16" max="16" hidden="1" width="10.8333" style="6" customWidth="1"/>
    <col min="17" max="21" width="5.35156" style="6" customWidth="1"/>
    <col min="22" max="24" width="5.85156" style="6" customWidth="1"/>
    <col min="25" max="25" width="6.85156" style="6" customWidth="1"/>
    <col min="26" max="26" width="8.35156" style="6" customWidth="1"/>
    <col min="27" max="30" width="6.85156" style="6" customWidth="1"/>
    <col min="31" max="31" width="5.35156" style="6" customWidth="1"/>
    <col min="32" max="34" width="5.85156" style="6" customWidth="1"/>
    <col min="35" max="35" width="7.17188" style="6" customWidth="1"/>
    <col min="36" max="36" width="9.17188" style="6" customWidth="1"/>
    <col min="37" max="37" width="8.5" style="6" customWidth="1"/>
    <col min="38" max="38" width="5" style="6" customWidth="1"/>
    <col min="39" max="39" width="5.17188" style="6" customWidth="1"/>
    <col min="40" max="40" hidden="1" width="10.8333" style="6" customWidth="1"/>
    <col min="41" max="52" width="6.67188" style="6" customWidth="1"/>
    <col min="53" max="57" hidden="1" width="10.8333" style="6" customWidth="1"/>
    <col min="58" max="59" width="5.5" style="6" customWidth="1"/>
    <col min="60" max="60" width="5.67188" style="6" customWidth="1"/>
    <col min="61" max="62" width="5.5" style="6" customWidth="1"/>
    <col min="63" max="70" width="5.85156" style="6" customWidth="1"/>
    <col min="71" max="71" width="4.67188" style="6" customWidth="1"/>
    <col min="72" max="72" width="7.17188" style="6" customWidth="1"/>
    <col min="73" max="73" hidden="1" width="10.8333" style="6" customWidth="1"/>
    <col min="74" max="75" width="11" style="6" customWidth="1"/>
    <col min="76" max="16384" width="10.8516" style="6" customWidth="1"/>
  </cols>
  <sheetData>
    <row r="1" ht="39" customHeight="1">
      <c r="A1" t="s" s="7">
        <v>6</v>
      </c>
      <c r="B1" s="8"/>
      <c r="C1" s="8"/>
      <c r="D1" s="9"/>
      <c r="E1" s="9"/>
      <c r="F1" s="9"/>
      <c r="G1" s="9"/>
      <c r="H1" s="9"/>
      <c r="I1" s="9"/>
      <c r="J1" s="10"/>
      <c r="K1" s="9"/>
      <c r="L1" s="9"/>
      <c r="M1" s="11"/>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12"/>
      <c r="BD1" s="13"/>
      <c r="BE1" s="9"/>
      <c r="BF1" s="9"/>
      <c r="BG1" s="9"/>
      <c r="BH1" s="9"/>
      <c r="BI1" s="9"/>
      <c r="BJ1" s="9"/>
      <c r="BK1" s="9"/>
      <c r="BL1" s="9"/>
      <c r="BM1" s="9"/>
      <c r="BN1" s="9"/>
      <c r="BO1" s="9"/>
      <c r="BP1" s="9"/>
      <c r="BQ1" s="9"/>
      <c r="BR1" s="9"/>
      <c r="BS1" s="9"/>
      <c r="BT1" s="9"/>
      <c r="BU1" s="9"/>
      <c r="BV1" s="14"/>
      <c r="BW1" s="14"/>
    </row>
    <row r="2" ht="17.25" customHeight="1">
      <c r="A2" t="s" s="15">
        <v>7</v>
      </c>
      <c r="B2" s="16"/>
      <c r="C2" s="17">
        <v>12</v>
      </c>
      <c r="D2" t="s" s="18">
        <v>4</v>
      </c>
      <c r="E2" s="19"/>
      <c r="F2" s="19"/>
      <c r="G2" s="19"/>
      <c r="H2" s="20"/>
      <c r="I2" t="s" s="21">
        <v>8</v>
      </c>
      <c r="J2" t="s" s="22">
        <v>9</v>
      </c>
      <c r="K2" t="s" s="23">
        <v>10</v>
      </c>
      <c r="L2" t="s" s="24">
        <v>11</v>
      </c>
      <c r="M2" s="25"/>
      <c r="N2" t="s" s="26">
        <v>8</v>
      </c>
      <c r="O2" s="27"/>
      <c r="P2" s="28"/>
      <c r="Q2" t="s" s="29">
        <v>9</v>
      </c>
      <c r="R2" s="30"/>
      <c r="S2" s="30"/>
      <c r="T2" s="31"/>
      <c r="U2" s="30"/>
      <c r="V2" s="30"/>
      <c r="W2" s="30"/>
      <c r="X2" s="30"/>
      <c r="Y2" s="31"/>
      <c r="Z2" s="31"/>
      <c r="AA2" s="30"/>
      <c r="AB2" s="30"/>
      <c r="AC2" s="30"/>
      <c r="AD2" s="31"/>
      <c r="AE2" s="30"/>
      <c r="AF2" s="30"/>
      <c r="AG2" s="30"/>
      <c r="AH2" s="30"/>
      <c r="AI2" s="30"/>
      <c r="AJ2" s="30"/>
      <c r="AK2" s="30"/>
      <c r="AL2" s="30"/>
      <c r="AM2" s="32"/>
      <c r="AN2" s="28"/>
      <c r="AO2" s="33"/>
      <c r="AP2" s="34"/>
      <c r="AQ2" s="34"/>
      <c r="AR2" s="35"/>
      <c r="AS2" s="36"/>
      <c r="AT2" t="s" s="37">
        <v>10</v>
      </c>
      <c r="AU2" s="36"/>
      <c r="AV2" s="19"/>
      <c r="AW2" s="19"/>
      <c r="AX2" s="19"/>
      <c r="AY2" s="19"/>
      <c r="AZ2" s="38"/>
      <c r="BA2" s="39"/>
      <c r="BB2" s="19"/>
      <c r="BC2" s="19"/>
      <c r="BD2" s="38"/>
      <c r="BE2" s="28"/>
      <c r="BF2" t="s" s="29">
        <v>11</v>
      </c>
      <c r="BG2" s="30"/>
      <c r="BH2" s="30"/>
      <c r="BI2" s="30"/>
      <c r="BJ2" s="30"/>
      <c r="BK2" s="30"/>
      <c r="BL2" s="30"/>
      <c r="BM2" s="30"/>
      <c r="BN2" s="30"/>
      <c r="BO2" s="30"/>
      <c r="BP2" s="30"/>
      <c r="BQ2" s="30"/>
      <c r="BR2" s="31"/>
      <c r="BS2" s="31"/>
      <c r="BT2" s="40"/>
      <c r="BU2" s="28"/>
      <c r="BV2" s="41"/>
      <c r="BW2" s="14"/>
    </row>
    <row r="3" ht="17.25" customHeight="1">
      <c r="A3" t="s" s="42">
        <v>12</v>
      </c>
      <c r="B3" t="s" s="43">
        <v>13</v>
      </c>
      <c r="C3" s="44"/>
      <c r="D3" s="45"/>
      <c r="E3" s="45"/>
      <c r="F3" s="45"/>
      <c r="G3" s="45"/>
      <c r="H3" s="46"/>
      <c r="I3" s="47"/>
      <c r="J3" s="48"/>
      <c r="K3" s="49"/>
      <c r="L3" s="50"/>
      <c r="M3" s="51"/>
      <c r="N3" s="52"/>
      <c r="O3" s="53"/>
      <c r="P3" s="54"/>
      <c r="Q3" t="s" s="55">
        <v>14</v>
      </c>
      <c r="R3" s="56"/>
      <c r="S3" s="57"/>
      <c r="T3" s="58"/>
      <c r="U3" t="s" s="59">
        <v>15</v>
      </c>
      <c r="V3" s="60"/>
      <c r="W3" s="60"/>
      <c r="X3" s="61"/>
      <c r="Y3" s="62"/>
      <c r="Z3" s="63"/>
      <c r="AA3" t="s" s="55">
        <v>16</v>
      </c>
      <c r="AB3" s="64"/>
      <c r="AC3" s="27"/>
      <c r="AD3" s="65"/>
      <c r="AE3" t="s" s="59">
        <v>17</v>
      </c>
      <c r="AF3" s="60"/>
      <c r="AG3" s="60"/>
      <c r="AH3" s="61"/>
      <c r="AI3" s="39"/>
      <c r="AJ3" s="66"/>
      <c r="AK3" s="67"/>
      <c r="AL3" s="56"/>
      <c r="AM3" s="57"/>
      <c r="AN3" s="54"/>
      <c r="AO3" t="s" s="29">
        <v>18</v>
      </c>
      <c r="AP3" s="30"/>
      <c r="AQ3" s="32"/>
      <c r="AR3" s="68"/>
      <c r="AS3" t="s" s="29">
        <v>19</v>
      </c>
      <c r="AT3" s="30"/>
      <c r="AU3" s="32"/>
      <c r="AV3" s="69"/>
      <c r="AW3" s="70"/>
      <c r="AX3" s="71"/>
      <c r="AY3" s="72"/>
      <c r="AZ3" s="73"/>
      <c r="BA3" s="62"/>
      <c r="BB3" s="72"/>
      <c r="BC3" s="72"/>
      <c r="BD3" s="73"/>
      <c r="BE3" s="74"/>
      <c r="BF3" t="s" s="29">
        <v>20</v>
      </c>
      <c r="BG3" s="30"/>
      <c r="BH3" s="32"/>
      <c r="BI3" t="s" s="29">
        <v>21</v>
      </c>
      <c r="BJ3" s="30"/>
      <c r="BK3" s="32"/>
      <c r="BL3" t="s" s="29">
        <v>22</v>
      </c>
      <c r="BM3" s="30"/>
      <c r="BN3" s="32"/>
      <c r="BO3" t="s" s="29">
        <v>23</v>
      </c>
      <c r="BP3" s="30"/>
      <c r="BQ3" s="32"/>
      <c r="BR3" s="75"/>
      <c r="BS3" s="72"/>
      <c r="BT3" s="73"/>
      <c r="BU3" s="54"/>
      <c r="BV3" s="41"/>
      <c r="BW3" s="14"/>
    </row>
    <row r="4" ht="30" customHeight="1">
      <c r="A4" t="s" s="76">
        <v>24</v>
      </c>
      <c r="B4" t="s" s="77">
        <v>25</v>
      </c>
      <c r="C4" t="s" s="78">
        <v>26</v>
      </c>
      <c r="D4" t="s" s="79">
        <v>27</v>
      </c>
      <c r="E4" t="s" s="79">
        <v>28</v>
      </c>
      <c r="F4" t="s" s="79">
        <v>29</v>
      </c>
      <c r="G4" t="s" s="80">
        <v>30</v>
      </c>
      <c r="H4" t="s" s="81">
        <v>31</v>
      </c>
      <c r="I4" s="47"/>
      <c r="J4" s="48"/>
      <c r="K4" s="49"/>
      <c r="L4" s="50"/>
      <c r="M4" t="s" s="82">
        <v>26</v>
      </c>
      <c r="N4" t="s" s="83">
        <v>32</v>
      </c>
      <c r="O4" t="s" s="84">
        <v>33</v>
      </c>
      <c r="P4" t="s" s="85">
        <v>26</v>
      </c>
      <c r="Q4" t="s" s="86">
        <v>34</v>
      </c>
      <c r="R4" t="s" s="83">
        <v>35</v>
      </c>
      <c r="S4" t="s" s="87">
        <v>36</v>
      </c>
      <c r="T4" s="88"/>
      <c r="U4" t="s" s="89">
        <v>34</v>
      </c>
      <c r="V4" t="s" s="86">
        <v>35</v>
      </c>
      <c r="W4" t="s" s="83">
        <v>37</v>
      </c>
      <c r="X4" t="s" s="87">
        <v>38</v>
      </c>
      <c r="Y4" s="90"/>
      <c r="Z4" t="s" s="91">
        <v>39</v>
      </c>
      <c r="AA4" t="s" s="86">
        <v>34</v>
      </c>
      <c r="AB4" t="s" s="83">
        <v>35</v>
      </c>
      <c r="AC4" t="s" s="87">
        <v>36</v>
      </c>
      <c r="AD4" s="92"/>
      <c r="AE4" t="s" s="89">
        <v>34</v>
      </c>
      <c r="AF4" t="s" s="93">
        <v>35</v>
      </c>
      <c r="AG4" t="s" s="83">
        <v>37</v>
      </c>
      <c r="AH4" t="s" s="87">
        <v>38</v>
      </c>
      <c r="AI4" s="94"/>
      <c r="AJ4" t="s" s="91">
        <v>40</v>
      </c>
      <c r="AK4" t="s" s="93">
        <v>41</v>
      </c>
      <c r="AL4" t="s" s="83">
        <v>42</v>
      </c>
      <c r="AM4" t="s" s="87">
        <v>43</v>
      </c>
      <c r="AN4" t="s" s="85">
        <v>26</v>
      </c>
      <c r="AO4" t="s" s="95">
        <v>34</v>
      </c>
      <c r="AP4" t="s" s="96">
        <v>35</v>
      </c>
      <c r="AQ4" t="s" s="97">
        <v>36</v>
      </c>
      <c r="AR4" t="s" s="98">
        <v>44</v>
      </c>
      <c r="AS4" t="s" s="95">
        <v>34</v>
      </c>
      <c r="AT4" t="s" s="96">
        <v>35</v>
      </c>
      <c r="AU4" t="s" s="97">
        <v>36</v>
      </c>
      <c r="AV4" t="s" s="99">
        <v>45</v>
      </c>
      <c r="AW4" t="s" s="83">
        <v>46</v>
      </c>
      <c r="AX4" t="s" s="100">
        <v>47</v>
      </c>
      <c r="AY4" t="s" s="83">
        <v>48</v>
      </c>
      <c r="AZ4" t="s" s="84">
        <v>49</v>
      </c>
      <c r="BA4" t="s" s="101">
        <v>50</v>
      </c>
      <c r="BB4" s="102"/>
      <c r="BC4" t="s" s="83">
        <v>51</v>
      </c>
      <c r="BD4" t="s" s="87">
        <v>43</v>
      </c>
      <c r="BE4" t="s" s="103">
        <v>26</v>
      </c>
      <c r="BF4" t="s" s="95">
        <v>52</v>
      </c>
      <c r="BG4" t="s" s="104">
        <v>53</v>
      </c>
      <c r="BH4" t="s" s="97">
        <v>54</v>
      </c>
      <c r="BI4" t="s" s="95">
        <v>52</v>
      </c>
      <c r="BJ4" t="s" s="104">
        <v>53</v>
      </c>
      <c r="BK4" t="s" s="97">
        <v>55</v>
      </c>
      <c r="BL4" t="s" s="95">
        <v>52</v>
      </c>
      <c r="BM4" t="s" s="104">
        <v>53</v>
      </c>
      <c r="BN4" t="s" s="97">
        <v>56</v>
      </c>
      <c r="BO4" t="s" s="95">
        <v>52</v>
      </c>
      <c r="BP4" t="s" s="104">
        <v>53</v>
      </c>
      <c r="BQ4" t="s" s="97">
        <v>57</v>
      </c>
      <c r="BR4" t="s" s="93">
        <v>58</v>
      </c>
      <c r="BS4" t="s" s="83">
        <v>51</v>
      </c>
      <c r="BT4" t="s" s="87">
        <v>59</v>
      </c>
      <c r="BU4" t="s" s="85">
        <v>26</v>
      </c>
      <c r="BV4" s="105"/>
      <c r="BW4" s="14"/>
    </row>
    <row r="5" ht="24.95" customHeight="1">
      <c r="A5" s="106">
        <v>1</v>
      </c>
      <c r="B5" s="107">
        <f>IF(C6,(O5+AM5+BD5+BT5),"")</f>
        <v>300</v>
      </c>
      <c r="C5" s="108">
        <v>11</v>
      </c>
      <c r="D5" t="s" s="109">
        <v>60</v>
      </c>
      <c r="E5" t="s" s="110">
        <v>61</v>
      </c>
      <c r="F5" t="s" s="111">
        <v>62</v>
      </c>
      <c r="G5" t="s" s="112">
        <v>63</v>
      </c>
      <c r="H5" t="s" s="113">
        <v>64</v>
      </c>
      <c r="I5" s="114">
        <f>IF(C6,N5,"")</f>
        <v>1</v>
      </c>
      <c r="J5" s="115">
        <f>IF(C5,AL5,"")</f>
        <v>1</v>
      </c>
      <c r="K5" t="s" s="116">
        <f>IF(C6,BC5,"")</f>
      </c>
      <c r="L5" s="117">
        <f>IF(C6,BN5,"")</f>
        <v>0</v>
      </c>
      <c r="M5" s="118">
        <f>IF($C6,$C6,"")</f>
        <v>8</v>
      </c>
      <c r="N5" s="115">
        <v>1</v>
      </c>
      <c r="O5" s="119">
        <f>IF(N5,VLOOKUP(N5,'Point'!$A$3:$B$122,2),0)</f>
        <v>150</v>
      </c>
      <c r="P5" s="120">
        <f>IF($C6,$C6,"")</f>
        <v>8</v>
      </c>
      <c r="Q5" s="121">
        <v>0</v>
      </c>
      <c r="R5" s="122">
        <v>0</v>
      </c>
      <c r="S5" s="123">
        <v>30</v>
      </c>
      <c r="T5" s="106">
        <f>IF(S5&lt;&gt;"",Q5*3600+R5*60+S5,"")</f>
        <v>30</v>
      </c>
      <c r="U5" s="122">
        <v>0</v>
      </c>
      <c r="V5" s="122">
        <v>2</v>
      </c>
      <c r="W5" s="122">
        <v>17</v>
      </c>
      <c r="X5" s="124">
        <v>80</v>
      </c>
      <c r="Y5" s="125">
        <f>IF(W5&lt;&gt;"",U5*3600+V5*60+W5+X5/100,"")</f>
        <v>137.8</v>
      </c>
      <c r="Z5" s="125">
        <f>IF(X5&lt;&gt;"",Y5-T5,"")</f>
        <v>107.8</v>
      </c>
      <c r="AA5" s="126"/>
      <c r="AB5" s="127"/>
      <c r="AC5" s="128"/>
      <c r="AD5" t="s" s="129">
        <f>IF(AC5&lt;&gt;"",AA5*3600+AB5*60+AC5,"")</f>
      </c>
      <c r="AE5" s="126"/>
      <c r="AF5" s="130"/>
      <c r="AG5" s="130"/>
      <c r="AH5" s="131"/>
      <c r="AI5" t="s" s="129">
        <f>IF(AG5&lt;&gt;"",AE5*3600+AF5*60+AG5+AH5/100,"")</f>
      </c>
      <c r="AJ5" t="s" s="129">
        <f>IF(AH5&lt;&gt;"",AI5-AD5,"")</f>
      </c>
      <c r="AK5" s="106">
        <f>IF(OR(Z5&lt;&gt;"",AJ5&lt;&gt;""),MIN(Z5,AJ5),"")</f>
        <v>107.8</v>
      </c>
      <c r="AL5" s="132">
        <f>IF(AK5&lt;&gt;"",RANK(AK5,$AK$5:$AK$16,1),"")</f>
        <v>1</v>
      </c>
      <c r="AM5" s="119">
        <f>IF(AL5&lt;&gt;"",VLOOKUP(AL5,'Point'!$A$3:$B$122,2),0)</f>
        <v>150</v>
      </c>
      <c r="AN5" s="120">
        <f>IF($C6,$C6,"")</f>
        <v>8</v>
      </c>
      <c r="AO5" s="126"/>
      <c r="AP5" s="127"/>
      <c r="AQ5" s="128"/>
      <c r="AR5" t="s" s="129">
        <f>IF(AQ5&lt;&gt;"",AO5*3600+AP5*60+AQ5,"")</f>
      </c>
      <c r="AS5" s="126"/>
      <c r="AT5" s="127"/>
      <c r="AU5" s="128"/>
      <c r="AV5" t="s" s="133">
        <f>IF(AU5&lt;&gt;"",AS5*3600+AT5*60+AU5,"")</f>
      </c>
      <c r="AW5" t="s" s="134">
        <f>IF(AQ5&lt;&gt;"",AV5-AR5,"")</f>
      </c>
      <c r="AX5" s="135">
        <f>IF(AND(AW5&lt;&gt;"",AW5&gt;'Point'!$I$8),AW5-'Point'!$I$8,0)</f>
        <v>0</v>
      </c>
      <c r="AY5" s="132">
        <f>IF(AX5&lt;&gt;0,VLOOKUP(AX5,'Point'!$I$11:$J$48,2),0)</f>
        <v>0</v>
      </c>
      <c r="AZ5" s="128"/>
      <c r="BA5" t="s" s="134">
        <f>IF(AZ5&lt;&gt;"",AZ5-AY5,"")</f>
      </c>
      <c r="BB5" t="s" s="134">
        <f>IF(AV5&lt;&gt;"",BA5*10000-AW5,"")</f>
      </c>
      <c r="BC5" t="s" s="134">
        <f>IF(AZ5&lt;&gt;"",RANK(BB5,$BB$5:$BB$16,0),"")</f>
      </c>
      <c r="BD5" s="119">
        <f>IF(BA5&lt;&gt;"",VLOOKUP(BC5,'Point'!$A$3:$B$122,2),0)</f>
        <v>0</v>
      </c>
      <c r="BE5" s="120">
        <f>IF($C6,$C6,"")</f>
        <v>8</v>
      </c>
      <c r="BF5" s="136"/>
      <c r="BG5" s="137"/>
      <c r="BH5" s="138">
        <f>BG5+BF5</f>
        <v>0</v>
      </c>
      <c r="BI5" s="136"/>
      <c r="BJ5" s="137"/>
      <c r="BK5" s="139"/>
      <c r="BL5" s="136"/>
      <c r="BM5" s="137"/>
      <c r="BN5" s="138">
        <f>BM5+BL5</f>
        <v>0</v>
      </c>
      <c r="BO5" s="136"/>
      <c r="BP5" s="137"/>
      <c r="BQ5" s="139"/>
      <c r="BR5" s="140"/>
      <c r="BS5" s="141"/>
      <c r="BT5" s="142"/>
      <c r="BU5" s="143">
        <f>IF($C5,$C5,"")</f>
        <v>11</v>
      </c>
      <c r="BV5" s="144"/>
      <c r="BW5" s="145"/>
    </row>
    <row r="6" ht="24.95" customHeight="1">
      <c r="A6" s="106">
        <v>2</v>
      </c>
      <c r="B6" s="107">
        <f>IF(C6,(O6+AM6+BD6+BT6),"")</f>
        <v>288</v>
      </c>
      <c r="C6" s="146">
        <v>8</v>
      </c>
      <c r="D6" t="s" s="147">
        <v>65</v>
      </c>
      <c r="E6" t="s" s="148">
        <v>66</v>
      </c>
      <c r="F6" t="s" s="149">
        <v>67</v>
      </c>
      <c r="G6" t="s" s="112">
        <v>63</v>
      </c>
      <c r="H6" t="s" s="113">
        <v>64</v>
      </c>
      <c r="I6" s="114">
        <f>IF(C6,N6,"")</f>
        <v>4</v>
      </c>
      <c r="J6" s="115">
        <f>IF(C6,AL6,"")</f>
        <v>2</v>
      </c>
      <c r="K6" t="s" s="116">
        <f>IF(C6,BC6,"")</f>
      </c>
      <c r="L6" s="117">
        <f>IF(C6,BN6,"")</f>
        <v>0</v>
      </c>
      <c r="M6" s="118">
        <f>IF($C6,$C6,"")</f>
        <v>8</v>
      </c>
      <c r="N6" s="115">
        <v>4</v>
      </c>
      <c r="O6" s="119">
        <f>IF(N6,VLOOKUP(N6,'Point'!$A$3:$B$122,2),0)</f>
        <v>141</v>
      </c>
      <c r="P6" s="120">
        <f>IF($C6,$C6,"")</f>
        <v>8</v>
      </c>
      <c r="Q6" s="121">
        <v>0</v>
      </c>
      <c r="R6" s="122">
        <v>1</v>
      </c>
      <c r="S6" s="123">
        <v>0</v>
      </c>
      <c r="T6" s="106">
        <f>IF(S6&lt;&gt;"",Q6*3600+R6*60+S6,"")</f>
        <v>60</v>
      </c>
      <c r="U6" s="122">
        <v>0</v>
      </c>
      <c r="V6" s="122">
        <v>2</v>
      </c>
      <c r="W6" s="123">
        <v>49</v>
      </c>
      <c r="X6" s="150">
        <v>95</v>
      </c>
      <c r="Y6" s="125">
        <f>IF(W6&lt;&gt;"",U6*3600+V6*60+W6+X6/100,"")</f>
        <v>169.95</v>
      </c>
      <c r="Z6" s="125">
        <f>IF(X6&lt;&gt;"",Y6-T6,"")</f>
        <v>109.95</v>
      </c>
      <c r="AA6" s="121">
        <v>0</v>
      </c>
      <c r="AB6" s="122">
        <v>2</v>
      </c>
      <c r="AC6" s="123">
        <v>0</v>
      </c>
      <c r="AD6" s="125">
        <f>IF(AC6&lt;&gt;"",AA6*3600+AB6*60+AC6,"")</f>
        <v>120</v>
      </c>
      <c r="AE6" s="121">
        <v>0</v>
      </c>
      <c r="AF6" s="151">
        <v>3</v>
      </c>
      <c r="AG6" s="151">
        <v>53</v>
      </c>
      <c r="AH6" s="152">
        <v>70</v>
      </c>
      <c r="AI6" s="125">
        <f>IF(AG6&lt;&gt;"",AE6*3600+AF6*60+AG6+AH6/100,"")</f>
        <v>233.7</v>
      </c>
      <c r="AJ6" s="125">
        <f>IF(AH6&lt;&gt;"",AI6-AD6,"")</f>
        <v>113.7</v>
      </c>
      <c r="AK6" s="106">
        <f>IF(OR(Z6&lt;&gt;"",AJ6&lt;&gt;""),MIN(Z6,AJ6),"")</f>
        <v>109.95</v>
      </c>
      <c r="AL6" s="132">
        <f>IF(AK6&lt;&gt;"",RANK(AK6,$AK$5:$AK$16,1),"")</f>
        <v>2</v>
      </c>
      <c r="AM6" s="119">
        <f>IF(AL6&lt;&gt;"",VLOOKUP(AL6,'Point'!$A$3:$B$122,2),0)</f>
        <v>147</v>
      </c>
      <c r="AN6" s="120">
        <f>IF($C6,$C6,"")</f>
        <v>8</v>
      </c>
      <c r="AO6" s="126"/>
      <c r="AP6" s="127"/>
      <c r="AQ6" s="128"/>
      <c r="AR6" t="s" s="129">
        <f>IF(AQ6&lt;&gt;"",AO6*3600+AP6*60+AQ6,"")</f>
      </c>
      <c r="AS6" s="126"/>
      <c r="AT6" s="127"/>
      <c r="AU6" s="128"/>
      <c r="AV6" t="s" s="133">
        <f>IF(AU6&lt;&gt;"",AS6*3600+AT6*60+AU6,"")</f>
      </c>
      <c r="AW6" t="s" s="134">
        <f>IF(AQ6&lt;&gt;"",AV6-AR6,"")</f>
      </c>
      <c r="AX6" s="135">
        <f>IF(AND(AW6&lt;&gt;"",AW6&gt;'Point'!$I$8),AW6-'Point'!$I$8,0)</f>
        <v>0</v>
      </c>
      <c r="AY6" s="132">
        <f>IF(AX6&lt;&gt;0,VLOOKUP(AX6,'Point'!$I$11:$J$48,2),0)</f>
        <v>0</v>
      </c>
      <c r="AZ6" s="128"/>
      <c r="BA6" t="s" s="134">
        <f>IF(AZ6&lt;&gt;"",AZ6-AY6,"")</f>
      </c>
      <c r="BB6" t="s" s="134">
        <f>IF(AV6&lt;&gt;"",BA6*10000-AW6,"")</f>
      </c>
      <c r="BC6" t="s" s="134">
        <f>IF(AZ6&lt;&gt;"",RANK(BB6,$BB$5:$BB$16,0),"")</f>
      </c>
      <c r="BD6" s="119">
        <f>IF(BA6&lt;&gt;"",VLOOKUP(BC6,'Point'!$A$3:$B$122,2),0)</f>
        <v>0</v>
      </c>
      <c r="BE6" s="120">
        <f>IF($C6,$C6,"")</f>
        <v>8</v>
      </c>
      <c r="BF6" s="136"/>
      <c r="BG6" s="137"/>
      <c r="BH6" s="138">
        <f>BG6+BF6</f>
        <v>0</v>
      </c>
      <c r="BI6" s="136"/>
      <c r="BJ6" s="137"/>
      <c r="BK6" s="139"/>
      <c r="BL6" s="136"/>
      <c r="BM6" s="137"/>
      <c r="BN6" s="138">
        <f>BM6+BL6</f>
        <v>0</v>
      </c>
      <c r="BO6" s="136"/>
      <c r="BP6" s="137"/>
      <c r="BQ6" s="139"/>
      <c r="BR6" s="140"/>
      <c r="BS6" s="141"/>
      <c r="BT6" s="142"/>
      <c r="BU6" s="143">
        <f>IF($C6,$C6,"")</f>
        <v>8</v>
      </c>
      <c r="BV6" s="144"/>
      <c r="BW6" s="145"/>
    </row>
    <row r="7" ht="24.95" customHeight="1">
      <c r="A7" s="106">
        <v>3</v>
      </c>
      <c r="B7" s="107">
        <f>IF(C8,(O7+AM7+BD7+BT7),"")</f>
        <v>279</v>
      </c>
      <c r="C7" s="108">
        <v>29</v>
      </c>
      <c r="D7" t="s" s="109">
        <v>68</v>
      </c>
      <c r="E7" t="s" s="110">
        <v>69</v>
      </c>
      <c r="F7" t="s" s="111">
        <v>70</v>
      </c>
      <c r="G7" t="s" s="112">
        <v>63</v>
      </c>
      <c r="H7" t="s" s="113">
        <v>64</v>
      </c>
      <c r="I7" s="114">
        <f>IF(C8,N7,"")</f>
        <v>2</v>
      </c>
      <c r="J7" s="115">
        <f>IF(C7,AL7,"")</f>
        <v>7</v>
      </c>
      <c r="K7" t="s" s="116">
        <f>IF(C8,BC7,"")</f>
      </c>
      <c r="L7" s="117">
        <f>IF(C8,BN7,"")</f>
        <v>0</v>
      </c>
      <c r="M7" s="118">
        <f>IF($C8,$C8,"")</f>
        <v>3</v>
      </c>
      <c r="N7" s="115">
        <v>2</v>
      </c>
      <c r="O7" s="119">
        <f>IF(N7,VLOOKUP(N7,'Point'!$A$3:$B$122,2),0)</f>
        <v>147</v>
      </c>
      <c r="P7" s="120">
        <f>IF($C8,$C8,"")</f>
        <v>3</v>
      </c>
      <c r="Q7" s="121">
        <v>0</v>
      </c>
      <c r="R7" s="122">
        <v>2</v>
      </c>
      <c r="S7" s="123">
        <v>30</v>
      </c>
      <c r="T7" s="106">
        <f>IF(S7&lt;&gt;"",Q7*3600+R7*60+S7,"")</f>
        <v>150</v>
      </c>
      <c r="U7" s="122">
        <v>0</v>
      </c>
      <c r="V7" s="122">
        <v>5</v>
      </c>
      <c r="W7" s="122">
        <v>9</v>
      </c>
      <c r="X7" s="124">
        <v>60</v>
      </c>
      <c r="Y7" s="125">
        <f>IF(W7&lt;&gt;"",U7*3600+V7*60+W7+X7/100,"")</f>
        <v>309.6</v>
      </c>
      <c r="Z7" s="125">
        <f>IF(X7&lt;&gt;"",Y7-T7,"")</f>
        <v>159.6</v>
      </c>
      <c r="AA7" s="121">
        <v>0</v>
      </c>
      <c r="AB7" s="122">
        <v>3</v>
      </c>
      <c r="AC7" s="123">
        <v>30</v>
      </c>
      <c r="AD7" s="125">
        <f>IF(AC7&lt;&gt;"",AA7*3600+AB7*60+AC7,"")</f>
        <v>210</v>
      </c>
      <c r="AE7" s="121">
        <v>0</v>
      </c>
      <c r="AF7" s="151">
        <v>6</v>
      </c>
      <c r="AG7" s="151">
        <v>2</v>
      </c>
      <c r="AH7" s="152">
        <v>65</v>
      </c>
      <c r="AI7" s="125">
        <f>IF(AG7&lt;&gt;"",AE7*3600+AF7*60+AG7+AH7/100,"")</f>
        <v>362.65</v>
      </c>
      <c r="AJ7" s="125">
        <f>IF(AH7&lt;&gt;"",AI7-AD7,"")</f>
        <v>152.65</v>
      </c>
      <c r="AK7" s="106">
        <f>IF(OR(Z7&lt;&gt;"",AJ7&lt;&gt;""),MIN(Z7,AJ7),"")</f>
        <v>152.65</v>
      </c>
      <c r="AL7" s="132">
        <f>IF(AK7&lt;&gt;"",RANK(AK7,$AK$5:$AK$16,1),"")</f>
        <v>7</v>
      </c>
      <c r="AM7" s="119">
        <f>IF(AL7&lt;&gt;"",VLOOKUP(AL7,'Point'!$A$3:$B$122,2),0)</f>
        <v>132</v>
      </c>
      <c r="AN7" s="120">
        <f>IF($C8,$C8,"")</f>
        <v>3</v>
      </c>
      <c r="AO7" s="126"/>
      <c r="AP7" s="127"/>
      <c r="AQ7" s="128"/>
      <c r="AR7" t="s" s="129">
        <f>IF(AQ7&lt;&gt;"",AO7*3600+AP7*60+AQ7,"")</f>
      </c>
      <c r="AS7" s="126"/>
      <c r="AT7" s="127"/>
      <c r="AU7" s="128"/>
      <c r="AV7" t="s" s="133">
        <f>IF(AU7&lt;&gt;"",AS7*3600+AT7*60+AU7,"")</f>
      </c>
      <c r="AW7" t="s" s="134">
        <f>IF(AQ7&lt;&gt;"",AV7-AR7,"")</f>
      </c>
      <c r="AX7" s="135">
        <f>IF(AND(AW7&lt;&gt;"",AW7&gt;'Point'!$I$8),AW7-'Point'!$I$8,0)</f>
        <v>0</v>
      </c>
      <c r="AY7" s="132">
        <f>IF(AX7&lt;&gt;0,VLOOKUP(AX7,'Point'!$I$11:$J$48,2),0)</f>
        <v>0</v>
      </c>
      <c r="AZ7" s="128"/>
      <c r="BA7" t="s" s="134">
        <f>IF(AZ7&lt;&gt;"",AZ7-AY7,"")</f>
      </c>
      <c r="BB7" t="s" s="134">
        <f>IF(AV7&lt;&gt;"",BA7*10000-AW7,"")</f>
      </c>
      <c r="BC7" t="s" s="134">
        <f>IF(AZ7&lt;&gt;"",RANK(BB7,$BB$5:$BB$16,0),"")</f>
      </c>
      <c r="BD7" s="119">
        <f>IF(BA7&lt;&gt;"",VLOOKUP(BC7,'Point'!$A$3:$B$122,2),0)</f>
        <v>0</v>
      </c>
      <c r="BE7" s="120">
        <f>IF($C8,$C8,"")</f>
        <v>3</v>
      </c>
      <c r="BF7" s="136"/>
      <c r="BG7" s="137"/>
      <c r="BH7" s="138">
        <f>BG7+BF7</f>
        <v>0</v>
      </c>
      <c r="BI7" s="136"/>
      <c r="BJ7" s="137"/>
      <c r="BK7" s="139"/>
      <c r="BL7" s="136"/>
      <c r="BM7" s="137"/>
      <c r="BN7" s="138">
        <f>BM7+BL7</f>
        <v>0</v>
      </c>
      <c r="BO7" s="136"/>
      <c r="BP7" s="137"/>
      <c r="BQ7" s="139"/>
      <c r="BR7" s="140"/>
      <c r="BS7" s="141"/>
      <c r="BT7" s="142"/>
      <c r="BU7" s="143">
        <f>IF($C8,$C8,"")</f>
        <v>3</v>
      </c>
      <c r="BV7" s="144"/>
      <c r="BW7" s="145"/>
    </row>
    <row r="8" ht="24.95" customHeight="1">
      <c r="A8" s="106">
        <v>4</v>
      </c>
      <c r="B8" s="107">
        <f>IF(C8,(O8+AM8+BD8+BT8),"")</f>
        <v>279</v>
      </c>
      <c r="C8" s="146">
        <v>3</v>
      </c>
      <c r="D8" t="s" s="147">
        <v>71</v>
      </c>
      <c r="E8" t="s" s="148">
        <v>72</v>
      </c>
      <c r="F8" t="s" s="149">
        <v>73</v>
      </c>
      <c r="G8" t="s" s="112">
        <v>63</v>
      </c>
      <c r="H8" t="s" s="113">
        <v>64</v>
      </c>
      <c r="I8" s="153"/>
      <c r="J8" s="115">
        <f>IF(C8,AL8,"")</f>
        <v>6</v>
      </c>
      <c r="K8" s="153"/>
      <c r="L8" s="154"/>
      <c r="M8" s="155"/>
      <c r="N8" s="115">
        <v>3</v>
      </c>
      <c r="O8" s="119">
        <f>IF(N8,VLOOKUP(N8,'Point'!$A$3:$B$122,2),0)</f>
        <v>144</v>
      </c>
      <c r="P8" s="156"/>
      <c r="Q8" s="121">
        <v>0</v>
      </c>
      <c r="R8" s="122">
        <v>1</v>
      </c>
      <c r="S8" s="123">
        <v>30</v>
      </c>
      <c r="T8" s="106">
        <f>IF(S8&lt;&gt;"",Q8*3600+R8*60+S8,"")</f>
        <v>90</v>
      </c>
      <c r="U8" s="122">
        <v>0</v>
      </c>
      <c r="V8" s="122">
        <v>3</v>
      </c>
      <c r="W8" s="123">
        <v>56</v>
      </c>
      <c r="X8" s="150">
        <v>90</v>
      </c>
      <c r="Y8" s="125">
        <f>IF(W8&lt;&gt;"",U8*3600+V8*60+W8+X8/100,"")</f>
        <v>236.9</v>
      </c>
      <c r="Z8" s="125">
        <f>IF(X8&lt;&gt;"",Y8-T8,"")</f>
        <v>146.9</v>
      </c>
      <c r="AA8" s="121">
        <v>0</v>
      </c>
      <c r="AB8" s="122">
        <v>2</v>
      </c>
      <c r="AC8" s="123">
        <v>30</v>
      </c>
      <c r="AD8" s="125">
        <f>IF(AC8&lt;&gt;"",AA8*3600+AB8*60+AC8,"")</f>
        <v>150</v>
      </c>
      <c r="AE8" s="121">
        <v>0</v>
      </c>
      <c r="AF8" s="151">
        <v>4</v>
      </c>
      <c r="AG8" s="151">
        <v>56</v>
      </c>
      <c r="AH8" s="152">
        <v>36</v>
      </c>
      <c r="AI8" s="125">
        <f>IF(AG8&lt;&gt;"",AE8*3600+AF8*60+AG8+AH8/100,"")</f>
        <v>296.36</v>
      </c>
      <c r="AJ8" s="125">
        <f>IF(AH8&lt;&gt;"",AI8-AD8,"")</f>
        <v>146.36</v>
      </c>
      <c r="AK8" s="106">
        <f>IF(OR(Z8&lt;&gt;"",AJ8&lt;&gt;""),MIN(Z8,AJ8),"")</f>
        <v>146.36</v>
      </c>
      <c r="AL8" s="132">
        <f>IF(AK8&lt;&gt;"",RANK(AK8,$AK$5:$AK$16,1),"")</f>
        <v>6</v>
      </c>
      <c r="AM8" s="119">
        <f>IF(AL8&lt;&gt;"",VLOOKUP(AL8,'Point'!$A$3:$B$122,2),0)</f>
        <v>135</v>
      </c>
      <c r="AN8" s="156"/>
      <c r="AO8" s="126"/>
      <c r="AP8" s="127"/>
      <c r="AQ8" s="128"/>
      <c r="AR8" t="s" s="129">
        <f>IF(AQ8&lt;&gt;"",AO8*3600+AP8*60+AQ8,"")</f>
      </c>
      <c r="AS8" s="126"/>
      <c r="AT8" s="127"/>
      <c r="AU8" s="128"/>
      <c r="AV8" t="s" s="133">
        <f>IF(AU8&lt;&gt;"",AS8*3600+AT8*60+AU8,"")</f>
      </c>
      <c r="AW8" t="s" s="134">
        <f>IF(AQ8&lt;&gt;"",AV8-AR8,"")</f>
      </c>
      <c r="AX8" s="135">
        <f>IF(AND(AW8&lt;&gt;"",AW8&gt;'Point'!$I$8),AW8-'Point'!$I$8,0)</f>
        <v>0</v>
      </c>
      <c r="AY8" s="132">
        <f>IF(AX8&lt;&gt;0,VLOOKUP(AX8,'Point'!$I$11:$J$48,2),0)</f>
        <v>0</v>
      </c>
      <c r="AZ8" s="128"/>
      <c r="BA8" t="s" s="134">
        <f>IF(AZ8&lt;&gt;"",AZ8-AY8,"")</f>
      </c>
      <c r="BB8" t="s" s="134">
        <f>IF(AV8&lt;&gt;"",BA8*10000-AW8,"")</f>
      </c>
      <c r="BC8" t="s" s="134">
        <f>IF(AZ8&lt;&gt;"",RANK(BB8,$BB$5:$BB$16,0),"")</f>
      </c>
      <c r="BD8" s="119">
        <f>IF(BA8&lt;&gt;"",VLOOKUP(BC8,'Point'!$A$3:$B$122,2),0)</f>
        <v>0</v>
      </c>
      <c r="BE8" s="156"/>
      <c r="BF8" s="136"/>
      <c r="BG8" s="137"/>
      <c r="BH8" s="138">
        <f>BG8+BF8</f>
        <v>0</v>
      </c>
      <c r="BI8" s="136"/>
      <c r="BJ8" s="137"/>
      <c r="BK8" s="139"/>
      <c r="BL8" s="136"/>
      <c r="BM8" s="137"/>
      <c r="BN8" s="138">
        <f>BM8+BL8</f>
        <v>0</v>
      </c>
      <c r="BO8" s="136"/>
      <c r="BP8" s="137"/>
      <c r="BQ8" s="139"/>
      <c r="BR8" s="140"/>
      <c r="BS8" s="141"/>
      <c r="BT8" s="142"/>
      <c r="BU8" s="157"/>
      <c r="BV8" s="144"/>
      <c r="BW8" s="145"/>
    </row>
    <row r="9" ht="24.95" customHeight="1">
      <c r="A9" s="106">
        <v>5</v>
      </c>
      <c r="B9" s="107">
        <f>IF(C9,(O9+AM9+BD9+BT9),"")</f>
        <v>276</v>
      </c>
      <c r="C9" s="108">
        <v>24</v>
      </c>
      <c r="D9" t="s" s="158">
        <v>74</v>
      </c>
      <c r="E9" t="s" s="110">
        <v>75</v>
      </c>
      <c r="F9" t="s" s="111">
        <v>70</v>
      </c>
      <c r="G9" t="s" s="112">
        <v>63</v>
      </c>
      <c r="H9" t="s" s="113">
        <v>64</v>
      </c>
      <c r="I9" s="153"/>
      <c r="J9" s="115">
        <f>IF(C9,AL9,"")</f>
        <v>4</v>
      </c>
      <c r="K9" t="s" s="116">
        <f>IF(C9,BC9,"")</f>
      </c>
      <c r="L9" s="117">
        <f>IF(C9,BN9,"")</f>
        <v>0</v>
      </c>
      <c r="M9" s="118">
        <f>IF($C9,$C9,"")</f>
        <v>24</v>
      </c>
      <c r="N9" s="115">
        <v>6</v>
      </c>
      <c r="O9" s="119">
        <f>IF(N9,VLOOKUP(N9,'Point'!$A$3:$B$122,2),0)</f>
        <v>135</v>
      </c>
      <c r="P9" s="120">
        <f>IF($C9,$C9,"")</f>
        <v>24</v>
      </c>
      <c r="Q9" s="121">
        <v>0</v>
      </c>
      <c r="R9" s="122">
        <v>3</v>
      </c>
      <c r="S9" s="123">
        <v>0</v>
      </c>
      <c r="T9" s="106">
        <f>IF(S9&lt;&gt;"",Q9*3600+R9*60+S9,"")</f>
        <v>180</v>
      </c>
      <c r="U9" s="122">
        <v>0</v>
      </c>
      <c r="V9" s="122">
        <v>5</v>
      </c>
      <c r="W9" s="151">
        <v>48</v>
      </c>
      <c r="X9" s="124">
        <v>58</v>
      </c>
      <c r="Y9" s="125">
        <f>IF(W9&lt;&gt;"",U9*3600+V9*60+W9+X9/100,"")</f>
        <v>348.58</v>
      </c>
      <c r="Z9" s="125">
        <f>IF(X9&lt;&gt;"",Y9-T9,"")</f>
        <v>168.58</v>
      </c>
      <c r="AA9" s="121">
        <v>0</v>
      </c>
      <c r="AB9" s="122">
        <v>4</v>
      </c>
      <c r="AC9" s="123">
        <v>0</v>
      </c>
      <c r="AD9" s="125">
        <f>IF(AC9&lt;&gt;"",AA9*3600+AB9*60+AC9,"")</f>
        <v>240</v>
      </c>
      <c r="AE9" s="121">
        <v>0</v>
      </c>
      <c r="AF9" s="151">
        <v>6</v>
      </c>
      <c r="AG9" s="151">
        <v>17</v>
      </c>
      <c r="AH9" s="152">
        <v>5</v>
      </c>
      <c r="AI9" s="125">
        <f>IF(AG9&lt;&gt;"",AE9*3600+AF9*60+AG9+AH9/100,"")</f>
        <v>377.05</v>
      </c>
      <c r="AJ9" s="125">
        <f>IF(AH9&lt;&gt;"",AI9-AD9,"")</f>
        <v>137.05</v>
      </c>
      <c r="AK9" s="106">
        <f>IF(OR(Z9&lt;&gt;"",AJ9&lt;&gt;""),MIN(Z9,AJ9),"")</f>
        <v>137.05</v>
      </c>
      <c r="AL9" s="132">
        <f>IF(AK9&lt;&gt;"",RANK(AK9,$AK$5:$AK$16,1),"")</f>
        <v>4</v>
      </c>
      <c r="AM9" s="119">
        <f>IF(AL9&lt;&gt;"",VLOOKUP(AL9,'Point'!$A$3:$B$122,2),0)</f>
        <v>141</v>
      </c>
      <c r="AN9" s="120">
        <f>IF($C9,$C9,"")</f>
        <v>24</v>
      </c>
      <c r="AO9" s="126"/>
      <c r="AP9" s="127"/>
      <c r="AQ9" s="128"/>
      <c r="AR9" t="s" s="129">
        <f>IF(AQ9&lt;&gt;"",AO9*3600+AP9*60+AQ9,"")</f>
      </c>
      <c r="AS9" s="126"/>
      <c r="AT9" s="127"/>
      <c r="AU9" s="128"/>
      <c r="AV9" t="s" s="133">
        <f>IF(AU9&lt;&gt;"",AS9*3600+AT9*60+AU9,"")</f>
      </c>
      <c r="AW9" t="s" s="134">
        <f>IF(AQ9&lt;&gt;"",AV9-AR9,"")</f>
      </c>
      <c r="AX9" s="135">
        <f>IF(AND(AW9&lt;&gt;"",AW9&gt;'Point'!$I$8),AW9-'Point'!$I$8,0)</f>
        <v>0</v>
      </c>
      <c r="AY9" s="132">
        <f>IF(AX9&lt;&gt;0,VLOOKUP(AX9,'Point'!$I$11:$J$48,2),0)</f>
        <v>0</v>
      </c>
      <c r="AZ9" s="128"/>
      <c r="BA9" t="s" s="134">
        <f>IF(AZ9&lt;&gt;"",AZ9-AY9,"")</f>
      </c>
      <c r="BB9" t="s" s="134">
        <f>IF(AV9&lt;&gt;"",BA9*10000-AW9,"")</f>
      </c>
      <c r="BC9" t="s" s="134">
        <f>IF(AZ9&lt;&gt;"",RANK(BB9,$BB$5:$BB$16,0),"")</f>
      </c>
      <c r="BD9" s="119">
        <f>IF(BA9&lt;&gt;"",VLOOKUP(BC9,'Point'!$A$3:$B$122,2),0)</f>
        <v>0</v>
      </c>
      <c r="BE9" s="120">
        <f>IF($C9,$C9,"")</f>
        <v>24</v>
      </c>
      <c r="BF9" s="136"/>
      <c r="BG9" s="137"/>
      <c r="BH9" s="138">
        <f>BG9+BF9</f>
        <v>0</v>
      </c>
      <c r="BI9" s="136"/>
      <c r="BJ9" s="137"/>
      <c r="BK9" s="139"/>
      <c r="BL9" s="136"/>
      <c r="BM9" s="137"/>
      <c r="BN9" s="138">
        <f>BM9+BL9</f>
        <v>0</v>
      </c>
      <c r="BO9" s="136"/>
      <c r="BP9" s="137"/>
      <c r="BQ9" s="139"/>
      <c r="BR9" s="140"/>
      <c r="BS9" s="141"/>
      <c r="BT9" s="142"/>
      <c r="BU9" s="143">
        <f>IF($C9,$C9,"")</f>
        <v>24</v>
      </c>
      <c r="BV9" s="144"/>
      <c r="BW9" s="145"/>
    </row>
    <row r="10" ht="24.95" customHeight="1">
      <c r="A10" s="106">
        <v>6</v>
      </c>
      <c r="B10" s="107">
        <f>IF(C10,(O10+AM10+BD10+BT10),"")</f>
        <v>273</v>
      </c>
      <c r="C10" s="108">
        <v>20</v>
      </c>
      <c r="D10" t="s" s="159">
        <v>76</v>
      </c>
      <c r="E10" t="s" s="160">
        <v>77</v>
      </c>
      <c r="F10" t="s" s="161">
        <v>62</v>
      </c>
      <c r="G10" t="s" s="112">
        <v>63</v>
      </c>
      <c r="H10" t="s" s="113">
        <v>78</v>
      </c>
      <c r="I10" s="114">
        <f>IF(C10,N10,"")</f>
        <v>8</v>
      </c>
      <c r="J10" s="115">
        <f>IF(C10,AL10,"")</f>
        <v>3</v>
      </c>
      <c r="K10" t="s" s="116">
        <f>IF(C10,BC10,"")</f>
      </c>
      <c r="L10" s="117">
        <f>IF(C10,BN10,"")</f>
        <v>0</v>
      </c>
      <c r="M10" s="118">
        <f>IF($C10,$C10,"")</f>
        <v>20</v>
      </c>
      <c r="N10" s="115">
        <v>8</v>
      </c>
      <c r="O10" s="119">
        <f>IF(N10,VLOOKUP(N10,'Point'!$A$3:$B$122,2),0)</f>
        <v>129</v>
      </c>
      <c r="P10" s="120">
        <f>IF($C10,$C10,"")</f>
        <v>20</v>
      </c>
      <c r="Q10" s="121">
        <v>0</v>
      </c>
      <c r="R10" s="122">
        <v>5</v>
      </c>
      <c r="S10" s="123">
        <v>30</v>
      </c>
      <c r="T10" s="106">
        <f>IF(S10&lt;&gt;"",Q10*3600+R10*60+S10,"")</f>
        <v>330</v>
      </c>
      <c r="U10" s="122">
        <v>0</v>
      </c>
      <c r="V10" s="122">
        <v>7</v>
      </c>
      <c r="W10" s="151">
        <v>50</v>
      </c>
      <c r="X10" s="124">
        <v>48</v>
      </c>
      <c r="Y10" s="125">
        <f>IF(W10&lt;&gt;"",U10*3600+V10*60+W10+X10/100,"")</f>
        <v>470.48</v>
      </c>
      <c r="Z10" s="125">
        <f>IF(X10&lt;&gt;"",Y10-T10,"")</f>
        <v>140.48</v>
      </c>
      <c r="AA10" s="121">
        <v>0</v>
      </c>
      <c r="AB10" s="122">
        <v>6</v>
      </c>
      <c r="AC10" s="123">
        <v>0</v>
      </c>
      <c r="AD10" s="125">
        <f>IF(AC10&lt;&gt;"",AA10*3600+AB10*60+AC10,"")</f>
        <v>360</v>
      </c>
      <c r="AE10" s="121">
        <v>0</v>
      </c>
      <c r="AF10" s="151">
        <v>8</v>
      </c>
      <c r="AG10" s="151">
        <v>6</v>
      </c>
      <c r="AH10" s="152">
        <v>20</v>
      </c>
      <c r="AI10" s="125">
        <f>IF(AG10&lt;&gt;"",AE10*3600+AF10*60+AG10+AH10/100,"")</f>
        <v>486.2</v>
      </c>
      <c r="AJ10" s="125">
        <f>IF(AH10&lt;&gt;"",AI10-AD10,"")</f>
        <v>126.2</v>
      </c>
      <c r="AK10" s="106">
        <f>IF(OR(Z10&lt;&gt;"",AJ10&lt;&gt;""),MIN(Z10,AJ10),"")</f>
        <v>126.2</v>
      </c>
      <c r="AL10" s="132">
        <f>IF(AK10&lt;&gt;"",RANK(AK10,$AK$5:$AK$16,1),"")</f>
        <v>3</v>
      </c>
      <c r="AM10" s="119">
        <f>IF(AL10&lt;&gt;"",VLOOKUP(AL10,'Point'!$A$3:$B$122,2),0)</f>
        <v>144</v>
      </c>
      <c r="AN10" s="120">
        <f>IF($C10,$C10,"")</f>
        <v>20</v>
      </c>
      <c r="AO10" s="126"/>
      <c r="AP10" s="127"/>
      <c r="AQ10" s="128"/>
      <c r="AR10" t="s" s="129">
        <f>IF(AQ10&lt;&gt;"",AO10*3600+AP10*60+AQ10,"")</f>
      </c>
      <c r="AS10" s="126"/>
      <c r="AT10" s="127"/>
      <c r="AU10" s="128"/>
      <c r="AV10" t="s" s="133">
        <f>IF(AU10&lt;&gt;"",AS10*3600+AT10*60+AU10,"")</f>
      </c>
      <c r="AW10" t="s" s="134">
        <f>IF(AQ10&lt;&gt;"",AV10-AR10,"")</f>
      </c>
      <c r="AX10" s="135">
        <f>IF(AND(AW10&lt;&gt;"",AW10&gt;'Point'!$I$8),AW10-'Point'!$I$8,0)</f>
        <v>0</v>
      </c>
      <c r="AY10" s="132">
        <f>IF(AX10&lt;&gt;0,VLOOKUP(AX10,'Point'!$I$11:$J$48,2),0)</f>
        <v>0</v>
      </c>
      <c r="AZ10" s="128"/>
      <c r="BA10" t="s" s="134">
        <f>IF(AZ10&lt;&gt;"",AZ10-AY10,"")</f>
      </c>
      <c r="BB10" t="s" s="134">
        <f>IF(AV10&lt;&gt;"",BA10*10000-AW10,"")</f>
      </c>
      <c r="BC10" t="s" s="134">
        <f>IF(AZ10&lt;&gt;"",RANK(BB10,$BB$5:$BB$16,0),"")</f>
      </c>
      <c r="BD10" s="119">
        <f>IF(BA10&lt;&gt;"",VLOOKUP(BC10,'Point'!$A$3:$B$122,2),0)</f>
        <v>0</v>
      </c>
      <c r="BE10" s="120">
        <f>IF($C10,$C10,"")</f>
        <v>20</v>
      </c>
      <c r="BF10" s="136"/>
      <c r="BG10" s="137"/>
      <c r="BH10" s="138">
        <f>BG10+BF10</f>
        <v>0</v>
      </c>
      <c r="BI10" s="136"/>
      <c r="BJ10" s="137"/>
      <c r="BK10" s="139"/>
      <c r="BL10" s="136"/>
      <c r="BM10" s="137"/>
      <c r="BN10" s="138">
        <f>BM10+BL10</f>
        <v>0</v>
      </c>
      <c r="BO10" s="136"/>
      <c r="BP10" s="137"/>
      <c r="BQ10" s="139"/>
      <c r="BR10" s="140"/>
      <c r="BS10" s="141"/>
      <c r="BT10" s="142"/>
      <c r="BU10" s="143">
        <f>IF($C10,$C10,"")</f>
        <v>20</v>
      </c>
      <c r="BV10" s="144"/>
      <c r="BW10" s="145"/>
    </row>
    <row r="11" ht="24.95" customHeight="1">
      <c r="A11" s="106">
        <v>7</v>
      </c>
      <c r="B11" s="107">
        <f>IF(C11,(O11+AM11+BD11+BT11),"")</f>
        <v>270</v>
      </c>
      <c r="C11" s="108">
        <v>25</v>
      </c>
      <c r="D11" t="s" s="158">
        <v>74</v>
      </c>
      <c r="E11" t="s" s="110">
        <v>79</v>
      </c>
      <c r="F11" t="s" s="111">
        <v>70</v>
      </c>
      <c r="G11" t="s" s="112">
        <v>63</v>
      </c>
      <c r="H11" t="s" s="113">
        <v>64</v>
      </c>
      <c r="I11" s="114">
        <f>IF(C11,N11,"")</f>
        <v>7</v>
      </c>
      <c r="J11" s="115">
        <f>IF(C11,AL11,"")</f>
        <v>5</v>
      </c>
      <c r="K11" t="s" s="116">
        <f>IF(C11,BC11,"")</f>
      </c>
      <c r="L11" s="117">
        <f>IF(C11,BN11,"")</f>
        <v>0</v>
      </c>
      <c r="M11" s="118">
        <f>IF($C11,$C11,"")</f>
        <v>25</v>
      </c>
      <c r="N11" s="115">
        <v>7</v>
      </c>
      <c r="O11" s="119">
        <f>IF(N11,VLOOKUP(N11,'Point'!$A$3:$B$122,2),0)</f>
        <v>132</v>
      </c>
      <c r="P11" s="120">
        <f>IF($C11,$C11,"")</f>
        <v>25</v>
      </c>
      <c r="Q11" s="121">
        <v>0</v>
      </c>
      <c r="R11" s="122">
        <v>2</v>
      </c>
      <c r="S11" s="123">
        <v>0</v>
      </c>
      <c r="T11" s="106">
        <f>IF(S11&lt;&gt;"",Q11*3600+R11*60+S11,"")</f>
        <v>120</v>
      </c>
      <c r="U11" s="122">
        <v>0</v>
      </c>
      <c r="V11" s="122">
        <v>4</v>
      </c>
      <c r="W11" s="151">
        <v>21</v>
      </c>
      <c r="X11" s="124">
        <v>92</v>
      </c>
      <c r="Y11" s="125">
        <f>IF(W11&lt;&gt;"",U11*3600+V11*60+W11+X11/100,"")</f>
        <v>261.92</v>
      </c>
      <c r="Z11" s="125">
        <f>IF(X11&lt;&gt;"",Y11-T11,"")</f>
        <v>141.92</v>
      </c>
      <c r="AA11" s="121">
        <v>0</v>
      </c>
      <c r="AB11" s="122">
        <v>3</v>
      </c>
      <c r="AC11" s="123">
        <v>0</v>
      </c>
      <c r="AD11" s="125">
        <f>IF(AC11&lt;&gt;"",AA11*3600+AB11*60+AC11,"")</f>
        <v>180</v>
      </c>
      <c r="AE11" s="121">
        <v>0</v>
      </c>
      <c r="AF11" s="151">
        <v>5</v>
      </c>
      <c r="AG11" s="151">
        <v>36</v>
      </c>
      <c r="AH11" s="152">
        <v>68</v>
      </c>
      <c r="AI11" s="125">
        <f>IF(AG11&lt;&gt;"",AE11*3600+AF11*60+AG11+AH11/100,"")</f>
        <v>336.68</v>
      </c>
      <c r="AJ11" s="125">
        <f>IF(AH11&lt;&gt;"",AI11-AD11,"")</f>
        <v>156.68</v>
      </c>
      <c r="AK11" s="106">
        <f>IF(OR(Z11&lt;&gt;"",AJ11&lt;&gt;""),MIN(Z11,AJ11),"")</f>
        <v>141.92</v>
      </c>
      <c r="AL11" s="132">
        <f>IF(AK11&lt;&gt;"",RANK(AK11,$AK$5:$AK$16,1),"")</f>
        <v>5</v>
      </c>
      <c r="AM11" s="119">
        <f>IF(AL11&lt;&gt;"",VLOOKUP(AL11,'Point'!$A$3:$B$122,2),0)</f>
        <v>138</v>
      </c>
      <c r="AN11" s="120">
        <f>IF($C11,$C11,"")</f>
        <v>25</v>
      </c>
      <c r="AO11" s="126"/>
      <c r="AP11" s="127"/>
      <c r="AQ11" s="128"/>
      <c r="AR11" t="s" s="129">
        <f>IF(AQ11&lt;&gt;"",AO11*3600+AP11*60+AQ11,"")</f>
      </c>
      <c r="AS11" s="126"/>
      <c r="AT11" s="130"/>
      <c r="AU11" s="131"/>
      <c r="AV11" t="s" s="133">
        <f>IF(AU11&lt;&gt;"",AS11*3600+AT11*60+AU11,"")</f>
      </c>
      <c r="AW11" t="s" s="134">
        <f>IF(AQ11&lt;&gt;"",AV11-AR11,"")</f>
      </c>
      <c r="AX11" s="135">
        <f>IF(AND(AW11&lt;&gt;"",AW11&gt;'Point'!$I$8),AW11-'Point'!$I$8,0)</f>
        <v>0</v>
      </c>
      <c r="AY11" s="132">
        <f>IF(AX11&lt;&gt;0,VLOOKUP(AX11,'Point'!$I$11:$J$48,2),0)</f>
        <v>0</v>
      </c>
      <c r="AZ11" s="128"/>
      <c r="BA11" t="s" s="134">
        <f>IF(AZ11&lt;&gt;"",AZ11-AY11,"")</f>
      </c>
      <c r="BB11" t="s" s="134">
        <f>IF(AV11&lt;&gt;"",BA11*10000-AW11,"")</f>
      </c>
      <c r="BC11" t="s" s="134">
        <f>IF(AZ11&lt;&gt;"",RANK(BB11,$BB$5:$BB$16,0),"")</f>
      </c>
      <c r="BD11" s="119">
        <f>IF(BA11&lt;&gt;"",VLOOKUP(BC11,'Point'!$A$3:$B$122,2),0)</f>
        <v>0</v>
      </c>
      <c r="BE11" s="120">
        <f>IF($C11,$C11,"")</f>
        <v>25</v>
      </c>
      <c r="BF11" s="136"/>
      <c r="BG11" s="137"/>
      <c r="BH11" s="138">
        <f>BG11+BF11</f>
        <v>0</v>
      </c>
      <c r="BI11" s="136"/>
      <c r="BJ11" s="137"/>
      <c r="BK11" s="139"/>
      <c r="BL11" s="136"/>
      <c r="BM11" s="137"/>
      <c r="BN11" s="138">
        <f>BM11+BL11</f>
        <v>0</v>
      </c>
      <c r="BO11" s="136"/>
      <c r="BP11" s="137"/>
      <c r="BQ11" s="139"/>
      <c r="BR11" s="140"/>
      <c r="BS11" s="141"/>
      <c r="BT11" s="142"/>
      <c r="BU11" s="143">
        <f>IF($C12,$C12,"")</f>
        <v>15</v>
      </c>
      <c r="BV11" s="162"/>
      <c r="BW11" s="145"/>
    </row>
    <row r="12" ht="24.95" customHeight="1">
      <c r="A12" s="106">
        <v>8</v>
      </c>
      <c r="B12" s="107">
        <f>IF(C12,(O12+AM12+BD12+BT12),"")</f>
        <v>252</v>
      </c>
      <c r="C12" s="108">
        <v>15</v>
      </c>
      <c r="D12" t="s" s="109">
        <v>80</v>
      </c>
      <c r="E12" t="s" s="163">
        <v>81</v>
      </c>
      <c r="F12" t="s" s="164">
        <v>82</v>
      </c>
      <c r="G12" t="s" s="112">
        <v>63</v>
      </c>
      <c r="H12" t="s" s="113">
        <v>64</v>
      </c>
      <c r="I12" s="114">
        <f>IF(C12,N12,"")</f>
        <v>10</v>
      </c>
      <c r="J12" s="115">
        <f>IF(C12,AL12,"")</f>
        <v>9</v>
      </c>
      <c r="K12" t="s" s="116">
        <f>IF(C12,BC12,"")</f>
      </c>
      <c r="L12" s="117">
        <f>IF(C12,BN12,"")</f>
        <v>0</v>
      </c>
      <c r="M12" s="118">
        <f>IF($C12,$C12,"")</f>
        <v>15</v>
      </c>
      <c r="N12" s="115">
        <v>10</v>
      </c>
      <c r="O12" s="119">
        <f>IF(N12,VLOOKUP(N12,'Point'!$A$3:$B$122,2),0)</f>
        <v>125</v>
      </c>
      <c r="P12" s="120">
        <f>IF($C12,$C12,"")</f>
        <v>15</v>
      </c>
      <c r="Q12" s="121">
        <v>0</v>
      </c>
      <c r="R12" s="122">
        <v>3</v>
      </c>
      <c r="S12" s="123">
        <v>30</v>
      </c>
      <c r="T12" s="106">
        <f>IF(S12&lt;&gt;"",Q12*3600+R12*60+S12,"")</f>
        <v>210</v>
      </c>
      <c r="U12" s="122">
        <v>0</v>
      </c>
      <c r="V12" s="122">
        <v>7</v>
      </c>
      <c r="W12" s="151">
        <v>45</v>
      </c>
      <c r="X12" s="124">
        <v>70</v>
      </c>
      <c r="Y12" s="125">
        <f>IF(W12&lt;&gt;"",U12*3600+V12*60+W12+X12/100,"")</f>
        <v>465.7</v>
      </c>
      <c r="Z12" s="125">
        <f>IF(X12&lt;&gt;"",Y12-T12,"")</f>
        <v>255.7</v>
      </c>
      <c r="AA12" s="121">
        <v>0</v>
      </c>
      <c r="AB12" s="122">
        <v>4</v>
      </c>
      <c r="AC12" s="123">
        <v>30</v>
      </c>
      <c r="AD12" s="125">
        <f>IF(AC12&lt;&gt;"",AA12*3600+AB12*60+AC12,"")</f>
        <v>270</v>
      </c>
      <c r="AE12" s="121">
        <v>0</v>
      </c>
      <c r="AF12" s="151">
        <v>7</v>
      </c>
      <c r="AG12" s="151">
        <v>45</v>
      </c>
      <c r="AH12" s="152">
        <v>68</v>
      </c>
      <c r="AI12" s="125">
        <f>IF(AG12&lt;&gt;"",AE12*3600+AF12*60+AG12+AH12/100,"")</f>
        <v>465.68</v>
      </c>
      <c r="AJ12" s="125">
        <f>IF(AH12&lt;&gt;"",AI12-AD12,"")</f>
        <v>195.68</v>
      </c>
      <c r="AK12" s="106">
        <f>IF(OR(Z12&lt;&gt;"",AJ12&lt;&gt;""),MIN(Z12,AJ12),"")</f>
        <v>195.68</v>
      </c>
      <c r="AL12" s="132">
        <f>IF(AK12&lt;&gt;"",RANK(AK12,$AK$5:$AK$16,1),"")</f>
        <v>9</v>
      </c>
      <c r="AM12" s="119">
        <f>IF(AL12&lt;&gt;"",VLOOKUP(AL12,'Point'!$A$3:$B$122,2),0)</f>
        <v>127</v>
      </c>
      <c r="AN12" s="120">
        <f>IF($C12,$C12,"")</f>
        <v>15</v>
      </c>
      <c r="AO12" s="126"/>
      <c r="AP12" s="127"/>
      <c r="AQ12" s="128"/>
      <c r="AR12" t="s" s="129">
        <f>IF(AQ12&lt;&gt;"",AO12*3600+AP12*60+AQ12,"")</f>
      </c>
      <c r="AS12" s="126"/>
      <c r="AT12" s="130"/>
      <c r="AU12" s="131"/>
      <c r="AV12" t="s" s="133">
        <f>IF(AU12&lt;&gt;"",AS12*3600+AT12*60+AU12,"")</f>
      </c>
      <c r="AW12" t="s" s="134">
        <f>IF(AQ12&lt;&gt;"",AV12-AR12,"")</f>
      </c>
      <c r="AX12" s="135">
        <f>IF(AND(AW12&lt;&gt;"",AW12&gt;'Point'!$I$8),AW12-'Point'!$I$8,0)</f>
        <v>0</v>
      </c>
      <c r="AY12" s="132">
        <f>IF(AX12&lt;&gt;0,VLOOKUP(AX12,'Point'!$I$11:$J$48,2),0)</f>
        <v>0</v>
      </c>
      <c r="AZ12" s="128"/>
      <c r="BA12" t="s" s="134">
        <f>IF(AZ12&lt;&gt;"",AZ12-AY12,"")</f>
      </c>
      <c r="BB12" t="s" s="134">
        <f>IF(AV12&lt;&gt;"",BA12*10000-AW12,"")</f>
      </c>
      <c r="BC12" t="s" s="134">
        <f>IF(AZ12&lt;&gt;"",RANK(BB12,$BB$5:$BB$16,0),"")</f>
      </c>
      <c r="BD12" s="119">
        <f>IF(BA12&lt;&gt;"",VLOOKUP(BC12,'Point'!$A$3:$B$122,2),0)</f>
        <v>0</v>
      </c>
      <c r="BE12" s="120">
        <f>IF($C12,$C12,"")</f>
        <v>15</v>
      </c>
      <c r="BF12" s="136"/>
      <c r="BG12" s="137"/>
      <c r="BH12" s="138">
        <f>BG12+BF12</f>
        <v>0</v>
      </c>
      <c r="BI12" s="136"/>
      <c r="BJ12" s="137"/>
      <c r="BK12" s="139"/>
      <c r="BL12" s="136"/>
      <c r="BM12" s="137"/>
      <c r="BN12" s="138">
        <f>BM12+BL12</f>
        <v>0</v>
      </c>
      <c r="BO12" s="136"/>
      <c r="BP12" s="137"/>
      <c r="BQ12" s="139"/>
      <c r="BR12" s="140"/>
      <c r="BS12" s="141"/>
      <c r="BT12" s="142"/>
      <c r="BU12" s="143">
        <f>IF($C13,$C13,"")</f>
        <v>45</v>
      </c>
      <c r="BV12" s="144"/>
      <c r="BW12" s="145"/>
    </row>
    <row r="13" ht="24.95" customHeight="1">
      <c r="A13" s="106">
        <v>9</v>
      </c>
      <c r="B13" s="107">
        <f>IF(C13,(O13+AM13+BD13+BT13),"")</f>
        <v>250</v>
      </c>
      <c r="C13" s="146">
        <v>45</v>
      </c>
      <c r="D13" t="s" s="165">
        <v>83</v>
      </c>
      <c r="E13" t="s" s="166">
        <v>84</v>
      </c>
      <c r="F13" t="s" s="165">
        <v>85</v>
      </c>
      <c r="G13" t="s" s="167">
        <v>63</v>
      </c>
      <c r="H13" t="s" s="113">
        <v>64</v>
      </c>
      <c r="I13" s="153">
        <f>IF(#REF!,N13,"")</f>
      </c>
      <c r="J13" s="115">
        <f>IF(C13,AL13,"")</f>
        <v>8</v>
      </c>
      <c r="K13" s="116">
        <f>IF(#REF!,BC13,"")</f>
      </c>
      <c r="L13" s="154">
        <f>IF(#REF!,BN13,"")</f>
      </c>
      <c r="M13" s="155">
        <f>IF(#REF!,#REF!,"")</f>
      </c>
      <c r="N13" s="115">
        <v>12</v>
      </c>
      <c r="O13" s="119">
        <f>IF(N13,VLOOKUP(N13,'Point'!$A$3:$B$122,2),0)</f>
        <v>121</v>
      </c>
      <c r="P13" s="156">
        <f>IF(#REF!,#REF!,"")</f>
      </c>
      <c r="Q13" s="121">
        <v>0</v>
      </c>
      <c r="R13" s="122">
        <v>4</v>
      </c>
      <c r="S13" s="123">
        <v>30</v>
      </c>
      <c r="T13" s="106">
        <f>IF(S13&lt;&gt;"",Q13*3600+R13*60+S13,"")</f>
        <v>270</v>
      </c>
      <c r="U13" s="122">
        <v>0</v>
      </c>
      <c r="V13" s="122">
        <v>8</v>
      </c>
      <c r="W13" s="151">
        <v>10</v>
      </c>
      <c r="X13" s="124">
        <v>0</v>
      </c>
      <c r="Y13" s="125">
        <f>IF(W13&lt;&gt;"",U13*3600+V13*60+W13+X13/100,"")</f>
        <v>490</v>
      </c>
      <c r="Z13" s="125">
        <f>IF(X13&lt;&gt;"",Y13-T13,"")</f>
        <v>220</v>
      </c>
      <c r="AA13" s="121">
        <v>0</v>
      </c>
      <c r="AB13" s="122">
        <v>5</v>
      </c>
      <c r="AC13" s="123">
        <v>0</v>
      </c>
      <c r="AD13" s="125">
        <f>IF(AC13&lt;&gt;"",AA13*3600+AB13*60+AC13,"")</f>
        <v>300</v>
      </c>
      <c r="AE13" s="121">
        <v>0</v>
      </c>
      <c r="AF13" s="151">
        <v>8</v>
      </c>
      <c r="AG13" s="151">
        <v>2</v>
      </c>
      <c r="AH13" s="152">
        <v>50</v>
      </c>
      <c r="AI13" s="125">
        <f>IF(AG13&lt;&gt;"",AE13*3600+AF13*60+AG13+AH13/100,"")</f>
        <v>482.5</v>
      </c>
      <c r="AJ13" s="125">
        <f>IF(AH13&lt;&gt;"",AI13-AD13,"")</f>
        <v>182.5</v>
      </c>
      <c r="AK13" s="106">
        <f>IF(OR(Z13&lt;&gt;"",AJ13&lt;&gt;""),MIN(Z13,AJ13),"")</f>
        <v>182.5</v>
      </c>
      <c r="AL13" s="132">
        <f>IF(AK13&lt;&gt;"",RANK(AK13,$AK$5:$AK$16,1),"")</f>
        <v>8</v>
      </c>
      <c r="AM13" s="119">
        <f>IF(AL13&lt;&gt;"",VLOOKUP(AL13,'Point'!$A$3:$B$122,2),0)</f>
        <v>129</v>
      </c>
      <c r="AN13" s="156">
        <f>IF(#REF!,#REF!,"")</f>
      </c>
      <c r="AO13" s="126"/>
      <c r="AP13" s="127"/>
      <c r="AQ13" s="128"/>
      <c r="AR13" t="s" s="129">
        <f>IF(AQ13&lt;&gt;"",AO13*3600+AP13*60+AQ13,"")</f>
      </c>
      <c r="AS13" s="126"/>
      <c r="AT13" s="127"/>
      <c r="AU13" s="128"/>
      <c r="AV13" t="s" s="133">
        <f>IF(AU13&lt;&gt;"",AS13*3600+AT13*60+AU13,"")</f>
      </c>
      <c r="AW13" t="s" s="134">
        <f>IF(AQ13&lt;&gt;"",AV13-AR13,"")</f>
      </c>
      <c r="AX13" s="135">
        <f>IF(AND(AW13&lt;&gt;"",AW13&gt;'Point'!$I$8),AW13-'Point'!$I$8,0)</f>
        <v>0</v>
      </c>
      <c r="AY13" s="132">
        <f>IF(AX13&lt;&gt;0,VLOOKUP(AX13,'Point'!$I$11:$J$48,2),0)</f>
        <v>0</v>
      </c>
      <c r="AZ13" s="128"/>
      <c r="BA13" t="s" s="134">
        <f>IF(AZ13&lt;&gt;"",AZ13-AY13,"")</f>
      </c>
      <c r="BB13" t="s" s="134">
        <f>IF(AV13&lt;&gt;"",BA13*10000-AW13,"")</f>
      </c>
      <c r="BC13" t="s" s="134">
        <f>IF(AZ13&lt;&gt;"",RANK(BB13,$BB$5:$BB$16,0),"")</f>
      </c>
      <c r="BD13" s="119">
        <f>IF(BA13&lt;&gt;"",VLOOKUP(BC13,'Point'!$A$3:$B$122,2),0)</f>
        <v>0</v>
      </c>
      <c r="BE13" s="156">
        <f>IF(#REF!,#REF!,"")</f>
      </c>
      <c r="BF13" s="136"/>
      <c r="BG13" s="137"/>
      <c r="BH13" s="138">
        <f>BG13+BF13</f>
        <v>0</v>
      </c>
      <c r="BI13" s="136"/>
      <c r="BJ13" s="137"/>
      <c r="BK13" s="139"/>
      <c r="BL13" s="136"/>
      <c r="BM13" s="137"/>
      <c r="BN13" s="138">
        <f>BM13+BL13</f>
        <v>0</v>
      </c>
      <c r="BO13" s="136"/>
      <c r="BP13" s="137"/>
      <c r="BQ13" s="139"/>
      <c r="BR13" s="140"/>
      <c r="BS13" s="141"/>
      <c r="BT13" s="142"/>
      <c r="BU13" s="143">
        <f>IF($C13,$C13,"")</f>
        <v>45</v>
      </c>
      <c r="BV13" s="144"/>
      <c r="BW13" s="145"/>
    </row>
    <row r="14" ht="24.95" customHeight="1">
      <c r="A14" s="106">
        <v>10</v>
      </c>
      <c r="B14" s="107">
        <f>IF(C14,(O14+AM14+BD14+BT14),"")</f>
        <v>248</v>
      </c>
      <c r="C14" s="108">
        <v>42</v>
      </c>
      <c r="D14" t="s" s="159">
        <v>86</v>
      </c>
      <c r="E14" t="s" s="160">
        <v>87</v>
      </c>
      <c r="F14" t="s" s="161">
        <v>88</v>
      </c>
      <c r="G14" t="s" s="112">
        <v>63</v>
      </c>
      <c r="H14" t="s" s="113">
        <v>78</v>
      </c>
      <c r="I14" s="114">
        <f>IF(C14,N14,"")</f>
        <v>11</v>
      </c>
      <c r="J14" s="115">
        <f>IF(C14,AL14,"")</f>
        <v>10</v>
      </c>
      <c r="K14" t="s" s="116">
        <f>IF(C14,BC14,"")</f>
      </c>
      <c r="L14" s="117">
        <f>IF(C14,BN14,"")</f>
        <v>0</v>
      </c>
      <c r="M14" s="118">
        <f>IF($C14,$C14,"")</f>
        <v>42</v>
      </c>
      <c r="N14" s="115">
        <v>11</v>
      </c>
      <c r="O14" s="119">
        <f>IF(N14,VLOOKUP(N14,'Point'!$A$3:$B$122,2),0)</f>
        <v>123</v>
      </c>
      <c r="P14" s="120">
        <f>IF($C14,$C14,"")</f>
        <v>42</v>
      </c>
      <c r="Q14" s="121">
        <v>0</v>
      </c>
      <c r="R14" s="122">
        <v>5</v>
      </c>
      <c r="S14" s="123">
        <v>0</v>
      </c>
      <c r="T14" s="106">
        <f>IF(S14&lt;&gt;"",Q14*3600+R14*60+S14,"")</f>
        <v>300</v>
      </c>
      <c r="U14" s="122">
        <v>0</v>
      </c>
      <c r="V14" s="122">
        <v>8</v>
      </c>
      <c r="W14" s="122">
        <v>57</v>
      </c>
      <c r="X14" s="124">
        <v>10</v>
      </c>
      <c r="Y14" s="125">
        <f>IF(W14&lt;&gt;"",U14*3600+V14*60+W14+X14/100,"")</f>
        <v>537.1</v>
      </c>
      <c r="Z14" s="125">
        <f>IF(X14&lt;&gt;"",Y14-T14,"")</f>
        <v>237.1</v>
      </c>
      <c r="AA14" s="126"/>
      <c r="AB14" s="127"/>
      <c r="AC14" s="128"/>
      <c r="AD14" t="s" s="129">
        <f>IF(AC14&lt;&gt;"",AA14*3600+AB14*60+AC14,"")</f>
      </c>
      <c r="AE14" s="121">
        <v>0</v>
      </c>
      <c r="AF14" s="130"/>
      <c r="AG14" s="130"/>
      <c r="AH14" s="131"/>
      <c r="AI14" t="s" s="129">
        <f>IF(AG14&lt;&gt;"",AE14*3600+AF14*60+AG14+AH14/100,"")</f>
      </c>
      <c r="AJ14" t="s" s="129">
        <f>IF(AH14&lt;&gt;"",AI14-AD14,"")</f>
      </c>
      <c r="AK14" s="106">
        <f>IF(OR(Z14&lt;&gt;"",AJ14&lt;&gt;""),MIN(Z14,AJ14),"")</f>
        <v>237.1</v>
      </c>
      <c r="AL14" s="132">
        <f>IF(AK14&lt;&gt;"",RANK(AK14,$AK$5:$AK$16,1),"")</f>
        <v>10</v>
      </c>
      <c r="AM14" s="119">
        <f>IF(AL14&lt;&gt;"",VLOOKUP(AL14,'Point'!$A$3:$B$122,2),0)</f>
        <v>125</v>
      </c>
      <c r="AN14" s="120">
        <f>IF($C14,$C14,"")</f>
        <v>42</v>
      </c>
      <c r="AO14" s="126"/>
      <c r="AP14" s="127"/>
      <c r="AQ14" s="128"/>
      <c r="AR14" t="s" s="129">
        <f>IF(AQ14&lt;&gt;"",AO14*3600+AP14*60+AQ14,"")</f>
      </c>
      <c r="AS14" s="126"/>
      <c r="AT14" s="127"/>
      <c r="AU14" s="128"/>
      <c r="AV14" t="s" s="133">
        <f>IF(AU14&lt;&gt;"",AS14*3600+AT14*60+AU14,"")</f>
      </c>
      <c r="AW14" t="s" s="134">
        <f>IF(AQ14&lt;&gt;"",AV14-AR14,"")</f>
      </c>
      <c r="AX14" s="135">
        <f>IF(AND(AW14&lt;&gt;"",AW14&gt;'Point'!$I$8),AW14-'Point'!$I$8,0)</f>
        <v>0</v>
      </c>
      <c r="AY14" s="132">
        <f>IF(AX14&lt;&gt;0,VLOOKUP(AX14,'Point'!$I$11:$J$48,2),0)</f>
        <v>0</v>
      </c>
      <c r="AZ14" s="128"/>
      <c r="BA14" t="s" s="134">
        <f>IF(AZ14&lt;&gt;"",AZ14-AY14,"")</f>
      </c>
      <c r="BB14" t="s" s="134">
        <f>IF(AV14&lt;&gt;"",BA14*10000-AW14,"")</f>
      </c>
      <c r="BC14" t="s" s="134">
        <f>IF(AZ14&lt;&gt;"",RANK(BB14,$BB$5:$BB$16,0),"")</f>
      </c>
      <c r="BD14" s="119">
        <f>IF(BA14&lt;&gt;"",VLOOKUP(BC14,'Point'!$A$3:$B$122,2),0)</f>
        <v>0</v>
      </c>
      <c r="BE14" s="120">
        <f>IF($C14,$C14,"")</f>
        <v>42</v>
      </c>
      <c r="BF14" s="136"/>
      <c r="BG14" s="137"/>
      <c r="BH14" s="138">
        <f>BG14+BF14</f>
        <v>0</v>
      </c>
      <c r="BI14" s="136"/>
      <c r="BJ14" s="137"/>
      <c r="BK14" s="139"/>
      <c r="BL14" s="136"/>
      <c r="BM14" s="137"/>
      <c r="BN14" s="138">
        <f>BM14+BL14</f>
        <v>0</v>
      </c>
      <c r="BO14" s="136"/>
      <c r="BP14" s="137"/>
      <c r="BQ14" s="139"/>
      <c r="BR14" s="140"/>
      <c r="BS14" s="141"/>
      <c r="BT14" s="142"/>
      <c r="BU14" s="168"/>
      <c r="BV14" s="144"/>
      <c r="BW14" s="145"/>
    </row>
    <row r="15" ht="24.95" customHeight="1">
      <c r="A15" s="106">
        <v>11</v>
      </c>
      <c r="B15" s="107">
        <f>IF(C15,(O15+AM15+BD15+BT15),"")</f>
        <v>138</v>
      </c>
      <c r="C15" s="108">
        <v>10</v>
      </c>
      <c r="D15" t="s" s="158">
        <v>89</v>
      </c>
      <c r="E15" t="s" s="110">
        <v>90</v>
      </c>
      <c r="F15" t="s" s="111">
        <v>62</v>
      </c>
      <c r="G15" t="s" s="112">
        <v>63</v>
      </c>
      <c r="H15" t="s" s="113">
        <v>64</v>
      </c>
      <c r="I15" s="153"/>
      <c r="J15" t="s" s="169">
        <f>IF(C15,AL15,"")</f>
      </c>
      <c r="K15" t="s" s="116">
        <f>IF(C15,BC15,"")</f>
      </c>
      <c r="L15" s="117">
        <f>IF(C15,BN15,"")</f>
        <v>0</v>
      </c>
      <c r="M15" s="118">
        <f>IF($C15,$C15,"")</f>
        <v>10</v>
      </c>
      <c r="N15" s="115">
        <v>5</v>
      </c>
      <c r="O15" s="119">
        <f>IF(N15,VLOOKUP(N15,'Point'!$A$3:$B$122,2),0)</f>
        <v>138</v>
      </c>
      <c r="P15" s="120">
        <f>IF($C15,$C15,"")</f>
        <v>10</v>
      </c>
      <c r="Q15" s="126"/>
      <c r="R15" s="127"/>
      <c r="S15" s="128"/>
      <c r="T15" t="s" s="133">
        <f>IF(S15&lt;&gt;"",Q15*3600+R15*60+S15,"")</f>
      </c>
      <c r="U15" s="122">
        <v>0</v>
      </c>
      <c r="V15" s="127"/>
      <c r="W15" s="130"/>
      <c r="X15" s="124"/>
      <c r="Y15" t="s" s="129">
        <f>IF(W15&lt;&gt;"",U15*3600+V15*60+W15+X15/100,"")</f>
      </c>
      <c r="Z15" t="s" s="129">
        <f>IF(X15&lt;&gt;"",Y15-T15,"")</f>
      </c>
      <c r="AA15" s="126"/>
      <c r="AB15" s="127"/>
      <c r="AC15" s="128"/>
      <c r="AD15" t="s" s="129">
        <f>IF(AC15&lt;&gt;"",AA15*3600+AB15*60+AC15,"")</f>
      </c>
      <c r="AE15" s="126"/>
      <c r="AF15" s="130"/>
      <c r="AG15" s="130"/>
      <c r="AH15" s="131"/>
      <c r="AI15" t="s" s="129">
        <f>IF(AG15&lt;&gt;"",AE15*3600+AF15*60+AG15+AH15/100,"")</f>
      </c>
      <c r="AJ15" t="s" s="129">
        <f>IF(AH15&lt;&gt;"",AI15-AD15,"")</f>
      </c>
      <c r="AK15" t="s" s="133">
        <f>IF(OR(Z15&lt;&gt;"",AJ15&lt;&gt;""),MIN(Z15,AJ15),"")</f>
      </c>
      <c r="AL15" t="s" s="134">
        <f>IF(AK15&lt;&gt;"",RANK(AK15,$AK$5:$AK$16,1),"")</f>
      </c>
      <c r="AM15" s="119">
        <f>IF(AL15&lt;&gt;"",VLOOKUP(AL15,'Point'!$A$3:$B$122,2),0)</f>
        <v>0</v>
      </c>
      <c r="AN15" s="120">
        <f>IF($C15,$C15,"")</f>
        <v>10</v>
      </c>
      <c r="AO15" s="126"/>
      <c r="AP15" s="127"/>
      <c r="AQ15" s="128"/>
      <c r="AR15" t="s" s="129">
        <f>IF(AQ15&lt;&gt;"",AO15*3600+AP15*60+AQ15,"")</f>
      </c>
      <c r="AS15" s="126"/>
      <c r="AT15" s="127"/>
      <c r="AU15" s="128"/>
      <c r="AV15" t="s" s="133">
        <f>IF(AU15&lt;&gt;"",AS15*3600+AT15*60+AU15,"")</f>
      </c>
      <c r="AW15" t="s" s="134">
        <f>IF(AQ15&lt;&gt;"",AV15-AR15,"")</f>
      </c>
      <c r="AX15" s="135">
        <f>IF(AND(AW15&lt;&gt;"",AW15&gt;'Point'!$I$8),AW15-'Point'!$I$8,0)</f>
        <v>0</v>
      </c>
      <c r="AY15" s="132">
        <f>IF(AX15&lt;&gt;0,VLOOKUP(AX15,'Point'!$I$11:$J$48,2),0)</f>
        <v>0</v>
      </c>
      <c r="AZ15" s="128"/>
      <c r="BA15" t="s" s="134">
        <f>IF(AZ15&lt;&gt;"",AZ15-AY15,"")</f>
      </c>
      <c r="BB15" t="s" s="134">
        <f>IF(AV15&lt;&gt;"",BA15*10000-AW15,"")</f>
      </c>
      <c r="BC15" t="s" s="134">
        <f>IF(AZ15&lt;&gt;"",RANK(BB15,$BB$5:$BB$16,0),"")</f>
      </c>
      <c r="BD15" s="119">
        <f>IF(BA15&lt;&gt;"",VLOOKUP(BC15,'Point'!$A$3:$B$122,2),0)</f>
        <v>0</v>
      </c>
      <c r="BE15" s="120">
        <f>IF($C15,$C15,"")</f>
        <v>10</v>
      </c>
      <c r="BF15" s="136"/>
      <c r="BG15" s="137"/>
      <c r="BH15" s="138">
        <f>BG15+BF15</f>
        <v>0</v>
      </c>
      <c r="BI15" s="136"/>
      <c r="BJ15" s="137"/>
      <c r="BK15" s="139"/>
      <c r="BL15" s="136"/>
      <c r="BM15" s="137"/>
      <c r="BN15" s="138">
        <f>BM15+BL15</f>
        <v>0</v>
      </c>
      <c r="BO15" s="136"/>
      <c r="BP15" s="137"/>
      <c r="BQ15" s="139"/>
      <c r="BR15" s="140"/>
      <c r="BS15" s="141"/>
      <c r="BT15" s="142"/>
      <c r="BU15" s="143">
        <f>IF($C15,$C15,"")</f>
        <v>10</v>
      </c>
      <c r="BV15" s="144"/>
      <c r="BW15" s="145"/>
    </row>
    <row r="16" ht="24.95" customHeight="1">
      <c r="A16" s="106">
        <v>12</v>
      </c>
      <c r="B16" s="107">
        <v>127</v>
      </c>
      <c r="C16" s="146">
        <v>43</v>
      </c>
      <c r="D16" t="s" s="170">
        <v>91</v>
      </c>
      <c r="E16" t="s" s="171">
        <v>92</v>
      </c>
      <c r="F16" t="s" s="170">
        <v>85</v>
      </c>
      <c r="G16" t="s" s="167">
        <v>63</v>
      </c>
      <c r="H16" t="s" s="113">
        <v>64</v>
      </c>
      <c r="I16" s="153">
        <f>IF(C17,N16,"")</f>
      </c>
      <c r="J16" t="s" s="169">
        <f>IF(C16,AL16,"")</f>
      </c>
      <c r="K16" s="116">
        <f>IF(C17,BC16,"")</f>
      </c>
      <c r="L16" s="154">
        <f>IF(C17,BN16,"")</f>
      </c>
      <c r="M16" s="155">
        <f>IF($C17,$C17,"")</f>
      </c>
      <c r="N16" s="115">
        <v>9</v>
      </c>
      <c r="O16" s="119">
        <f>IF(N16,VLOOKUP(N16,'Point'!$A$3:$B$122,2),0)</f>
        <v>127</v>
      </c>
      <c r="P16" s="156">
        <f>IF($C17,$C17,"")</f>
      </c>
      <c r="Q16" s="126"/>
      <c r="R16" s="127"/>
      <c r="S16" s="128"/>
      <c r="T16" t="s" s="133">
        <f>IF(S16&lt;&gt;"",Q16*3600+R16*60+S16,"")</f>
      </c>
      <c r="U16" s="127"/>
      <c r="V16" s="127"/>
      <c r="W16" s="130"/>
      <c r="X16" s="124"/>
      <c r="Y16" t="s" s="129">
        <f>IF(W16&lt;&gt;"",U16*3600+V16*60+W16+X16/100,"")</f>
      </c>
      <c r="Z16" t="s" s="129">
        <f>IF(X16&lt;&gt;"",Y16-T16,"")</f>
      </c>
      <c r="AA16" s="126"/>
      <c r="AB16" s="127"/>
      <c r="AC16" s="128"/>
      <c r="AD16" t="s" s="129">
        <f>IF(AC16&lt;&gt;"",AA16*3600+AB16*60+AC16,"")</f>
      </c>
      <c r="AE16" s="126"/>
      <c r="AF16" s="130"/>
      <c r="AG16" s="130"/>
      <c r="AH16" s="131"/>
      <c r="AI16" t="s" s="129">
        <f>IF(AG16&lt;&gt;"",AE16*3600+AF16*60+AG16+AH16/100,"")</f>
      </c>
      <c r="AJ16" t="s" s="129">
        <f>IF(AH16&lt;&gt;"",AI16-AD16,"")</f>
      </c>
      <c r="AK16" t="s" s="133">
        <f>IF(OR(Z16&lt;&gt;"",AJ16&lt;&gt;""),MIN(Z16,AJ16),"")</f>
      </c>
      <c r="AL16" t="s" s="134">
        <f>IF(AK16&lt;&gt;"",RANK(AK16,$AK$5:$AK$16,1),"")</f>
      </c>
      <c r="AM16" s="119">
        <f>IF(AL16&lt;&gt;"",VLOOKUP(AL16,'Point'!$A$3:$B$122,2),0)</f>
        <v>0</v>
      </c>
      <c r="AN16" s="156">
        <f>IF($C17,$C17,"")</f>
      </c>
      <c r="AO16" s="126"/>
      <c r="AP16" s="127"/>
      <c r="AQ16" s="128"/>
      <c r="AR16" t="s" s="129">
        <f>IF(AQ16&lt;&gt;"",AO16*3600+AP16*60+AQ16,"")</f>
      </c>
      <c r="AS16" s="126"/>
      <c r="AT16" s="127"/>
      <c r="AU16" s="128"/>
      <c r="AV16" t="s" s="133">
        <f>IF(AU16&lt;&gt;"",AS16*3600+AT16*60+AU16,"")</f>
      </c>
      <c r="AW16" t="s" s="134">
        <f>IF(AQ16&lt;&gt;"",AV16-AR16,"")</f>
      </c>
      <c r="AX16" s="135">
        <f>IF(AND(AW16&lt;&gt;"",AW16&gt;'Point'!$I$8),AW16-'Point'!$I$8,0)</f>
        <v>0</v>
      </c>
      <c r="AY16" s="132">
        <f>IF(AX16&lt;&gt;0,VLOOKUP(AX16,'Point'!$I$11:$J$48,2),0)</f>
        <v>0</v>
      </c>
      <c r="AZ16" s="128"/>
      <c r="BA16" t="s" s="134">
        <f>IF(AZ16&lt;&gt;"",AZ16-AY16,"")</f>
      </c>
      <c r="BB16" t="s" s="134">
        <f>IF(AV16&lt;&gt;"",BA16*10000-AW16,"")</f>
      </c>
      <c r="BC16" t="s" s="134">
        <f>IF(AZ16&lt;&gt;"",RANK(BB16,$BB$5:$BB$16,0),"")</f>
      </c>
      <c r="BD16" s="119">
        <f>IF(BA16&lt;&gt;"",VLOOKUP(BC16,'Point'!$A$3:$B$122,2),0)</f>
        <v>0</v>
      </c>
      <c r="BE16" s="156">
        <f>IF($C17,$C17,"")</f>
      </c>
      <c r="BF16" s="136"/>
      <c r="BG16" s="137"/>
      <c r="BH16" s="138">
        <v>31</v>
      </c>
      <c r="BI16" s="136"/>
      <c r="BJ16" s="137"/>
      <c r="BK16" s="139"/>
      <c r="BL16" s="136"/>
      <c r="BM16" s="137"/>
      <c r="BN16" s="138">
        <f>BM16+BL16</f>
        <v>0</v>
      </c>
      <c r="BO16" s="136"/>
      <c r="BP16" s="137"/>
      <c r="BQ16" s="139"/>
      <c r="BR16" s="140"/>
      <c r="BS16" s="141"/>
      <c r="BT16" s="142"/>
      <c r="BU16" s="143">
        <f>IF($C16,$C16,"")</f>
        <v>43</v>
      </c>
      <c r="BV16" s="144"/>
      <c r="BW16" s="145"/>
    </row>
  </sheetData>
  <mergeCells count="17">
    <mergeCell ref="U3:X3"/>
    <mergeCell ref="AE3:AH3"/>
    <mergeCell ref="BO3:BQ3"/>
    <mergeCell ref="A2:B2"/>
    <mergeCell ref="I2:I4"/>
    <mergeCell ref="J2:J4"/>
    <mergeCell ref="K2:K4"/>
    <mergeCell ref="L2:L4"/>
    <mergeCell ref="N2:O2"/>
    <mergeCell ref="Q2:AM2"/>
    <mergeCell ref="BF2:BT2"/>
    <mergeCell ref="AO3:AQ3"/>
    <mergeCell ref="AS3:AU3"/>
    <mergeCell ref="BF3:BH3"/>
    <mergeCell ref="BI3:BK3"/>
    <mergeCell ref="BL3:BN3"/>
    <mergeCell ref="A1:D1"/>
  </mergeCells>
  <conditionalFormatting sqref="H1:H4">
    <cfRule type="cellIs" dxfId="0" priority="1" operator="equal" stopIfTrue="1">
      <formula>"D"</formula>
    </cfRule>
  </conditionalFormatting>
  <pageMargins left="0.393701" right="0.393701" top="0.393701" bottom="0.393701" header="0.11811" footer="0.11811"/>
  <pageSetup firstPageNumber="1" fitToHeight="1" fitToWidth="1" scale="114" useFirstPageNumber="0" orientation="landscape"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sheetPr>
    <pageSetUpPr fitToPage="1"/>
  </sheetPr>
  <dimension ref="A1:BW28"/>
  <sheetViews>
    <sheetView workbookViewId="0" showGridLines="0" defaultGridColor="1"/>
  </sheetViews>
  <sheetFormatPr defaultColWidth="10.8333" defaultRowHeight="12.75" customHeight="1" outlineLevelRow="0" outlineLevelCol="0"/>
  <cols>
    <col min="1" max="2" width="5.85156" style="172" customWidth="1"/>
    <col min="3" max="3" width="7.5" style="172" customWidth="1"/>
    <col min="4" max="4" width="17.6719" style="172" customWidth="1"/>
    <col min="5" max="5" width="8.5" style="172" customWidth="1"/>
    <col min="6" max="7" width="19.8516" style="172" customWidth="1"/>
    <col min="8" max="8" width="5.17188" style="172" customWidth="1"/>
    <col min="9" max="9" hidden="1" width="10.8333" style="172" customWidth="1"/>
    <col min="10" max="10" width="9.35156" style="172" customWidth="1"/>
    <col min="11" max="13" hidden="1" width="10.8333" style="172" customWidth="1"/>
    <col min="14" max="14" width="6" style="172" customWidth="1"/>
    <col min="15" max="15" width="6.67188" style="172" customWidth="1"/>
    <col min="16" max="16" hidden="1" width="10.8333" style="172" customWidth="1"/>
    <col min="17" max="21" width="5.35156" style="172" customWidth="1"/>
    <col min="22" max="24" width="5.85156" style="172" customWidth="1"/>
    <col min="25" max="25" width="6.85156" style="172" customWidth="1"/>
    <col min="26" max="26" width="8.35156" style="172" customWidth="1"/>
    <col min="27" max="30" width="6.85156" style="172" customWidth="1"/>
    <col min="31" max="31" width="5.35156" style="172" customWidth="1"/>
    <col min="32" max="34" width="5.85156" style="172" customWidth="1"/>
    <col min="35" max="35" width="7.17188" style="172" customWidth="1"/>
    <col min="36" max="36" width="9.17188" style="172" customWidth="1"/>
    <col min="37" max="37" width="8.5" style="172" customWidth="1"/>
    <col min="38" max="38" width="5" style="172" customWidth="1"/>
    <col min="39" max="39" width="5.17188" style="172" customWidth="1"/>
    <col min="40" max="40" hidden="1" width="10.8333" style="172" customWidth="1"/>
    <col min="41" max="52" width="6.67188" style="172" customWidth="1"/>
    <col min="53" max="57" hidden="1" width="10.8333" style="172" customWidth="1"/>
    <col min="58" max="59" width="5.5" style="172" customWidth="1"/>
    <col min="60" max="60" width="5.67188" style="172" customWidth="1"/>
    <col min="61" max="62" width="5.5" style="172" customWidth="1"/>
    <col min="63" max="70" width="5.85156" style="172" customWidth="1"/>
    <col min="71" max="71" width="4.67188" style="172" customWidth="1"/>
    <col min="72" max="72" width="7.17188" style="172" customWidth="1"/>
    <col min="73" max="73" hidden="1" width="10.8333" style="172" customWidth="1"/>
    <col min="74" max="75" width="11" style="172" customWidth="1"/>
    <col min="76" max="16384" width="10.8516" style="172" customWidth="1"/>
  </cols>
  <sheetData>
    <row r="1" ht="39" customHeight="1">
      <c r="A1" t="s" s="7">
        <v>6</v>
      </c>
      <c r="B1" s="8"/>
      <c r="C1" s="8"/>
      <c r="D1" s="9"/>
      <c r="E1" s="9"/>
      <c r="F1" s="9"/>
      <c r="G1" s="9"/>
      <c r="H1" s="9"/>
      <c r="I1" s="9"/>
      <c r="J1" s="10"/>
      <c r="K1" s="9"/>
      <c r="L1" s="9"/>
      <c r="M1" s="11"/>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12"/>
      <c r="BD1" s="13"/>
      <c r="BE1" s="9"/>
      <c r="BF1" s="9"/>
      <c r="BG1" s="9"/>
      <c r="BH1" s="9"/>
      <c r="BI1" s="9"/>
      <c r="BJ1" s="9"/>
      <c r="BK1" s="9"/>
      <c r="BL1" s="9"/>
      <c r="BM1" s="9"/>
      <c r="BN1" s="9"/>
      <c r="BO1" s="9"/>
      <c r="BP1" s="9"/>
      <c r="BQ1" s="9"/>
      <c r="BR1" s="9"/>
      <c r="BS1" s="9"/>
      <c r="BT1" s="9"/>
      <c r="BU1" s="9"/>
      <c r="BV1" s="14"/>
      <c r="BW1" s="14"/>
    </row>
    <row r="2" ht="17.25" customHeight="1">
      <c r="A2" t="s" s="15">
        <v>7</v>
      </c>
      <c r="B2" s="16"/>
      <c r="C2" s="17">
        <v>22</v>
      </c>
      <c r="D2" t="s" s="18">
        <v>93</v>
      </c>
      <c r="E2" s="19"/>
      <c r="F2" s="19"/>
      <c r="G2" s="19"/>
      <c r="H2" s="20"/>
      <c r="I2" t="s" s="21">
        <v>8</v>
      </c>
      <c r="J2" t="s" s="22">
        <v>9</v>
      </c>
      <c r="K2" t="s" s="23">
        <v>10</v>
      </c>
      <c r="L2" t="s" s="24">
        <v>11</v>
      </c>
      <c r="M2" s="25"/>
      <c r="N2" t="s" s="26">
        <v>8</v>
      </c>
      <c r="O2" s="27"/>
      <c r="P2" s="28"/>
      <c r="Q2" t="s" s="29">
        <v>9</v>
      </c>
      <c r="R2" s="30"/>
      <c r="S2" s="30"/>
      <c r="T2" s="31"/>
      <c r="U2" s="30"/>
      <c r="V2" s="30"/>
      <c r="W2" s="30"/>
      <c r="X2" s="30"/>
      <c r="Y2" s="31"/>
      <c r="Z2" s="31"/>
      <c r="AA2" s="30"/>
      <c r="AB2" s="30"/>
      <c r="AC2" s="30"/>
      <c r="AD2" s="31"/>
      <c r="AE2" s="30"/>
      <c r="AF2" s="30"/>
      <c r="AG2" s="30"/>
      <c r="AH2" s="30"/>
      <c r="AI2" s="30"/>
      <c r="AJ2" s="30"/>
      <c r="AK2" s="30"/>
      <c r="AL2" s="30"/>
      <c r="AM2" s="32"/>
      <c r="AN2" s="28"/>
      <c r="AO2" s="33"/>
      <c r="AP2" s="34"/>
      <c r="AQ2" s="34"/>
      <c r="AR2" s="35"/>
      <c r="AS2" s="36"/>
      <c r="AT2" t="s" s="37">
        <v>10</v>
      </c>
      <c r="AU2" s="36"/>
      <c r="AV2" s="19"/>
      <c r="AW2" s="19"/>
      <c r="AX2" s="19"/>
      <c r="AY2" s="19"/>
      <c r="AZ2" s="38"/>
      <c r="BA2" s="39"/>
      <c r="BB2" s="19"/>
      <c r="BC2" s="19"/>
      <c r="BD2" s="38"/>
      <c r="BE2" s="28"/>
      <c r="BF2" t="s" s="29">
        <v>11</v>
      </c>
      <c r="BG2" s="30"/>
      <c r="BH2" s="30"/>
      <c r="BI2" s="30"/>
      <c r="BJ2" s="30"/>
      <c r="BK2" s="30"/>
      <c r="BL2" s="30"/>
      <c r="BM2" s="30"/>
      <c r="BN2" s="30"/>
      <c r="BO2" s="30"/>
      <c r="BP2" s="30"/>
      <c r="BQ2" s="30"/>
      <c r="BR2" s="31"/>
      <c r="BS2" s="31"/>
      <c r="BT2" s="40"/>
      <c r="BU2" s="28"/>
      <c r="BV2" s="41"/>
      <c r="BW2" s="14"/>
    </row>
    <row r="3" ht="17.25" customHeight="1">
      <c r="A3" t="s" s="42">
        <v>12</v>
      </c>
      <c r="B3" t="s" s="43">
        <v>13</v>
      </c>
      <c r="C3" s="44"/>
      <c r="D3" s="45"/>
      <c r="E3" s="45"/>
      <c r="F3" s="45"/>
      <c r="G3" s="45"/>
      <c r="H3" s="46"/>
      <c r="I3" s="47"/>
      <c r="J3" s="48"/>
      <c r="K3" s="49"/>
      <c r="L3" s="50"/>
      <c r="M3" s="51"/>
      <c r="N3" s="52"/>
      <c r="O3" s="53"/>
      <c r="P3" s="54"/>
      <c r="Q3" t="s" s="55">
        <v>14</v>
      </c>
      <c r="R3" s="56"/>
      <c r="S3" s="57"/>
      <c r="T3" s="58"/>
      <c r="U3" t="s" s="59">
        <v>15</v>
      </c>
      <c r="V3" s="60"/>
      <c r="W3" s="60"/>
      <c r="X3" s="61"/>
      <c r="Y3" s="62"/>
      <c r="Z3" s="63"/>
      <c r="AA3" t="s" s="55">
        <v>16</v>
      </c>
      <c r="AB3" s="64"/>
      <c r="AC3" s="27"/>
      <c r="AD3" s="65"/>
      <c r="AE3" t="s" s="59">
        <v>17</v>
      </c>
      <c r="AF3" s="60"/>
      <c r="AG3" s="60"/>
      <c r="AH3" s="61"/>
      <c r="AI3" s="39"/>
      <c r="AJ3" s="66"/>
      <c r="AK3" s="67"/>
      <c r="AL3" s="56"/>
      <c r="AM3" s="57"/>
      <c r="AN3" s="54"/>
      <c r="AO3" t="s" s="29">
        <v>18</v>
      </c>
      <c r="AP3" s="30"/>
      <c r="AQ3" s="32"/>
      <c r="AR3" s="68"/>
      <c r="AS3" t="s" s="29">
        <v>19</v>
      </c>
      <c r="AT3" s="30"/>
      <c r="AU3" s="32"/>
      <c r="AV3" s="69"/>
      <c r="AW3" s="70"/>
      <c r="AX3" s="71"/>
      <c r="AY3" s="72"/>
      <c r="AZ3" s="73"/>
      <c r="BA3" s="62"/>
      <c r="BB3" s="72"/>
      <c r="BC3" s="72"/>
      <c r="BD3" s="73"/>
      <c r="BE3" s="74"/>
      <c r="BF3" t="s" s="29">
        <v>20</v>
      </c>
      <c r="BG3" s="30"/>
      <c r="BH3" s="32"/>
      <c r="BI3" t="s" s="29">
        <v>21</v>
      </c>
      <c r="BJ3" s="30"/>
      <c r="BK3" s="32"/>
      <c r="BL3" t="s" s="29">
        <v>22</v>
      </c>
      <c r="BM3" s="30"/>
      <c r="BN3" s="32"/>
      <c r="BO3" t="s" s="29">
        <v>23</v>
      </c>
      <c r="BP3" s="30"/>
      <c r="BQ3" s="32"/>
      <c r="BR3" s="75"/>
      <c r="BS3" s="72"/>
      <c r="BT3" s="73"/>
      <c r="BU3" s="54"/>
      <c r="BV3" s="41"/>
      <c r="BW3" s="14"/>
    </row>
    <row r="4" ht="30" customHeight="1">
      <c r="A4" t="s" s="76">
        <v>24</v>
      </c>
      <c r="B4" t="s" s="77">
        <v>25</v>
      </c>
      <c r="C4" t="s" s="78">
        <v>26</v>
      </c>
      <c r="D4" t="s" s="79">
        <v>27</v>
      </c>
      <c r="E4" t="s" s="79">
        <v>28</v>
      </c>
      <c r="F4" t="s" s="79">
        <v>29</v>
      </c>
      <c r="G4" t="s" s="80">
        <v>30</v>
      </c>
      <c r="H4" t="s" s="81">
        <v>31</v>
      </c>
      <c r="I4" s="47"/>
      <c r="J4" s="48"/>
      <c r="K4" s="49"/>
      <c r="L4" s="50"/>
      <c r="M4" t="s" s="82">
        <v>26</v>
      </c>
      <c r="N4" t="s" s="83">
        <v>32</v>
      </c>
      <c r="O4" t="s" s="84">
        <v>33</v>
      </c>
      <c r="P4" t="s" s="85">
        <v>26</v>
      </c>
      <c r="Q4" t="s" s="86">
        <v>34</v>
      </c>
      <c r="R4" t="s" s="83">
        <v>35</v>
      </c>
      <c r="S4" t="s" s="87">
        <v>36</v>
      </c>
      <c r="T4" s="88"/>
      <c r="U4" t="s" s="89">
        <v>34</v>
      </c>
      <c r="V4" t="s" s="86">
        <v>35</v>
      </c>
      <c r="W4" t="s" s="83">
        <v>37</v>
      </c>
      <c r="X4" t="s" s="87">
        <v>38</v>
      </c>
      <c r="Y4" s="90"/>
      <c r="Z4" t="s" s="91">
        <v>39</v>
      </c>
      <c r="AA4" t="s" s="86">
        <v>34</v>
      </c>
      <c r="AB4" t="s" s="83">
        <v>35</v>
      </c>
      <c r="AC4" t="s" s="87">
        <v>36</v>
      </c>
      <c r="AD4" s="92"/>
      <c r="AE4" t="s" s="89">
        <v>34</v>
      </c>
      <c r="AF4" t="s" s="93">
        <v>35</v>
      </c>
      <c r="AG4" t="s" s="83">
        <v>37</v>
      </c>
      <c r="AH4" t="s" s="87">
        <v>38</v>
      </c>
      <c r="AI4" s="94"/>
      <c r="AJ4" t="s" s="91">
        <v>40</v>
      </c>
      <c r="AK4" t="s" s="93">
        <v>41</v>
      </c>
      <c r="AL4" t="s" s="83">
        <v>42</v>
      </c>
      <c r="AM4" t="s" s="87">
        <v>43</v>
      </c>
      <c r="AN4" t="s" s="85">
        <v>26</v>
      </c>
      <c r="AO4" t="s" s="95">
        <v>34</v>
      </c>
      <c r="AP4" t="s" s="96">
        <v>35</v>
      </c>
      <c r="AQ4" t="s" s="97">
        <v>36</v>
      </c>
      <c r="AR4" t="s" s="98">
        <v>44</v>
      </c>
      <c r="AS4" t="s" s="95">
        <v>34</v>
      </c>
      <c r="AT4" t="s" s="96">
        <v>35</v>
      </c>
      <c r="AU4" t="s" s="97">
        <v>36</v>
      </c>
      <c r="AV4" t="s" s="99">
        <v>45</v>
      </c>
      <c r="AW4" t="s" s="83">
        <v>46</v>
      </c>
      <c r="AX4" t="s" s="100">
        <v>47</v>
      </c>
      <c r="AY4" t="s" s="83">
        <v>48</v>
      </c>
      <c r="AZ4" t="s" s="84">
        <v>49</v>
      </c>
      <c r="BA4" t="s" s="101">
        <v>50</v>
      </c>
      <c r="BB4" s="102"/>
      <c r="BC4" t="s" s="83">
        <v>51</v>
      </c>
      <c r="BD4" t="s" s="87">
        <v>43</v>
      </c>
      <c r="BE4" t="s" s="103">
        <v>26</v>
      </c>
      <c r="BF4" t="s" s="95">
        <v>52</v>
      </c>
      <c r="BG4" t="s" s="104">
        <v>53</v>
      </c>
      <c r="BH4" t="s" s="97">
        <v>54</v>
      </c>
      <c r="BI4" t="s" s="95">
        <v>52</v>
      </c>
      <c r="BJ4" t="s" s="104">
        <v>53</v>
      </c>
      <c r="BK4" t="s" s="97">
        <v>55</v>
      </c>
      <c r="BL4" t="s" s="95">
        <v>52</v>
      </c>
      <c r="BM4" t="s" s="104">
        <v>53</v>
      </c>
      <c r="BN4" t="s" s="97">
        <v>56</v>
      </c>
      <c r="BO4" t="s" s="95">
        <v>52</v>
      </c>
      <c r="BP4" t="s" s="104">
        <v>53</v>
      </c>
      <c r="BQ4" t="s" s="97">
        <v>57</v>
      </c>
      <c r="BR4" t="s" s="93">
        <v>58</v>
      </c>
      <c r="BS4" t="s" s="83">
        <v>51</v>
      </c>
      <c r="BT4" t="s" s="87">
        <v>59</v>
      </c>
      <c r="BU4" t="s" s="85">
        <v>26</v>
      </c>
      <c r="BV4" s="105"/>
      <c r="BW4" s="14"/>
    </row>
    <row r="5" ht="24.95" customHeight="1">
      <c r="A5" s="106">
        <f>IF(C5,RANK(B5,$B$5:$B$28),"")</f>
        <v>1</v>
      </c>
      <c r="B5" s="107">
        <f>IF(C5,(O5+AM5+BD5+BT5),"")</f>
        <v>291</v>
      </c>
      <c r="C5" s="108">
        <v>129</v>
      </c>
      <c r="D5" t="s" s="158">
        <v>80</v>
      </c>
      <c r="E5" t="s" s="110">
        <v>75</v>
      </c>
      <c r="F5" t="s" s="111">
        <v>82</v>
      </c>
      <c r="G5" t="s" s="112">
        <v>94</v>
      </c>
      <c r="H5" t="s" s="113">
        <v>95</v>
      </c>
      <c r="I5" s="153"/>
      <c r="J5" s="115">
        <f>IF(C5,AL5,"")</f>
        <v>3</v>
      </c>
      <c r="K5" t="s" s="116">
        <f>IF(C5,BC5,"")</f>
      </c>
      <c r="L5" s="117">
        <f>IF(C5,BN5,"")</f>
        <v>0</v>
      </c>
      <c r="M5" s="118">
        <f>IF($C5,$C5,"")</f>
        <v>129</v>
      </c>
      <c r="N5" s="115">
        <v>2</v>
      </c>
      <c r="O5" s="173">
        <f>IF(N5,VLOOKUP(N5,'Point'!$A$3:$B$122,2),0)</f>
        <v>147</v>
      </c>
      <c r="P5" s="143">
        <f>IF($C5,$C5,"")</f>
        <v>129</v>
      </c>
      <c r="Q5" s="122">
        <v>0</v>
      </c>
      <c r="R5" s="122">
        <v>0</v>
      </c>
      <c r="S5" s="123">
        <v>0</v>
      </c>
      <c r="T5" s="106">
        <f>IF(S5&lt;&gt;"",Q5*3600+R5*60+S5,"")</f>
        <v>0</v>
      </c>
      <c r="U5" s="122">
        <v>0</v>
      </c>
      <c r="V5" s="122">
        <v>2</v>
      </c>
      <c r="W5" s="152">
        <v>53</v>
      </c>
      <c r="X5" s="150">
        <v>77</v>
      </c>
      <c r="Y5" s="125">
        <f>IF(W5&lt;&gt;"",U5*3600+V5*60+W5+X5/100,"")</f>
        <v>173.77</v>
      </c>
      <c r="Z5" s="106">
        <f>IF(X5&lt;&gt;"",Y5-T5,"")</f>
        <v>173.77</v>
      </c>
      <c r="AA5" s="122">
        <v>0</v>
      </c>
      <c r="AB5" s="122">
        <v>0</v>
      </c>
      <c r="AC5" s="123">
        <v>0</v>
      </c>
      <c r="AD5" s="106">
        <f>IF(AC5&lt;&gt;"",AA5*3600+AB5*60+AC5,"")</f>
        <v>0</v>
      </c>
      <c r="AE5" s="122">
        <v>0</v>
      </c>
      <c r="AF5" s="151">
        <v>2</v>
      </c>
      <c r="AG5" s="151">
        <v>48</v>
      </c>
      <c r="AH5" s="152">
        <v>57</v>
      </c>
      <c r="AI5" s="125">
        <f>IF(AG5&lt;&gt;"",AE5*3600+AF5*60+AG5+AH5/100,"")</f>
        <v>168.57</v>
      </c>
      <c r="AJ5" s="125">
        <f>IF(AH5&lt;&gt;"",AI5-AD5,"")</f>
        <v>168.57</v>
      </c>
      <c r="AK5" s="106">
        <f>IF(OR(Z5&lt;&gt;"",AJ5&lt;&gt;""),MIN(Z5,AJ5),"")</f>
        <v>168.57</v>
      </c>
      <c r="AL5" s="132">
        <f>IF(AK5&lt;&gt;"",RANK(AK5,$AK$5:$AK$28,1),"")</f>
        <v>3</v>
      </c>
      <c r="AM5" s="119">
        <f>IF(AL5&lt;&gt;"",VLOOKUP(AL5,'Point'!$A$3:$B$122,2),0)</f>
        <v>144</v>
      </c>
      <c r="AN5" s="120">
        <f>IF($C5,$C5,"")</f>
        <v>129</v>
      </c>
      <c r="AO5" s="126"/>
      <c r="AP5" s="127"/>
      <c r="AQ5" s="128"/>
      <c r="AR5" t="s" s="129">
        <f>IF(AQ5&lt;&gt;"",AO5*3600+AP5*60+AQ5,"")</f>
      </c>
      <c r="AS5" s="126"/>
      <c r="AT5" s="127"/>
      <c r="AU5" s="128"/>
      <c r="AV5" t="s" s="133">
        <f>IF(AU5&lt;&gt;"",AS5*3600+AT5*60+AU5,"")</f>
      </c>
      <c r="AW5" t="s" s="134">
        <f>IF(AQ5&lt;&gt;"",AV5-AR5,"")</f>
      </c>
      <c r="AX5" s="135">
        <f>IF(AND(AW5&lt;&gt;"",AW5&gt;'Point'!$I$8),AW5-'Point'!$I$8,0)</f>
        <v>0</v>
      </c>
      <c r="AY5" s="132">
        <f>IF(AX5&lt;&gt;0,VLOOKUP(AX5,'Point'!$I$11:$J$48,2),0)</f>
        <v>0</v>
      </c>
      <c r="AZ5" s="128"/>
      <c r="BA5" t="s" s="134">
        <f>IF(AZ5&lt;&gt;"",AZ5-AY5,"")</f>
      </c>
      <c r="BB5" t="s" s="134">
        <f>IF(AV5&lt;&gt;"",BA5*10000-AW5,"")</f>
      </c>
      <c r="BC5" t="s" s="134">
        <f>IF(AZ5&lt;&gt;"",RANK(BB5,$BB$5:$BB$24,0),"")</f>
      </c>
      <c r="BD5" s="119">
        <f>IF(BA5&lt;&gt;"",VLOOKUP(BC5,'Point'!$A$3:$B$122,2),0)</f>
        <v>0</v>
      </c>
      <c r="BE5" s="120">
        <f>IF($C5,$C5,"")</f>
        <v>129</v>
      </c>
      <c r="BF5" s="136"/>
      <c r="BG5" s="137"/>
      <c r="BH5" s="138">
        <f>BG5+BF5</f>
        <v>0</v>
      </c>
      <c r="BI5" s="136"/>
      <c r="BJ5" s="137"/>
      <c r="BK5" s="139"/>
      <c r="BL5" s="136"/>
      <c r="BM5" s="137"/>
      <c r="BN5" s="138">
        <f>BM5+BL5</f>
        <v>0</v>
      </c>
      <c r="BO5" s="136"/>
      <c r="BP5" s="137"/>
      <c r="BQ5" s="139"/>
      <c r="BR5" s="140"/>
      <c r="BS5" s="141"/>
      <c r="BT5" s="142"/>
      <c r="BU5" s="143">
        <f>IF($C5,$C5,"")</f>
        <v>129</v>
      </c>
      <c r="BV5" s="144"/>
      <c r="BW5" s="145"/>
    </row>
    <row r="6" ht="24.95" customHeight="1">
      <c r="A6" s="106">
        <f>IF(C6,RANK(B6,$B$5:$B$28),"")</f>
        <v>2</v>
      </c>
      <c r="B6" s="107">
        <f>IF(C7,(O6+AM6+BD6+BT6),"")</f>
        <v>288</v>
      </c>
      <c r="C6" s="108">
        <v>133</v>
      </c>
      <c r="D6" t="s" s="158">
        <v>76</v>
      </c>
      <c r="E6" t="s" s="110">
        <v>96</v>
      </c>
      <c r="F6" t="s" s="111">
        <v>62</v>
      </c>
      <c r="G6" t="s" s="112">
        <v>94</v>
      </c>
      <c r="H6" t="s" s="113">
        <v>95</v>
      </c>
      <c r="I6" s="114">
        <f>IF(C7,N6,"")</f>
        <v>1</v>
      </c>
      <c r="J6" s="115">
        <f>IF(C6,AL6,"")</f>
        <v>5</v>
      </c>
      <c r="K6" t="s" s="116">
        <f>IF(C7,BC6,"")</f>
      </c>
      <c r="L6" s="117">
        <f>IF(C7,BN6,"")</f>
        <v>0</v>
      </c>
      <c r="M6" s="118">
        <f>IF($C7,$C7,"")</f>
        <v>136</v>
      </c>
      <c r="N6" s="115">
        <v>1</v>
      </c>
      <c r="O6" s="173">
        <f>IF(N6,VLOOKUP(N6,'Point'!$A$3:$B$122,2),0)</f>
        <v>150</v>
      </c>
      <c r="P6" s="143">
        <f>IF($C7,$C7,"")</f>
        <v>136</v>
      </c>
      <c r="Q6" s="122">
        <v>0</v>
      </c>
      <c r="R6" s="122">
        <v>0</v>
      </c>
      <c r="S6" s="123">
        <v>0</v>
      </c>
      <c r="T6" s="106">
        <f>IF(S6&lt;&gt;"",Q6*3600+R6*60+S6,"")</f>
        <v>0</v>
      </c>
      <c r="U6" s="122">
        <v>0</v>
      </c>
      <c r="V6" s="122">
        <v>2</v>
      </c>
      <c r="W6" s="152">
        <v>58</v>
      </c>
      <c r="X6" s="150">
        <v>43</v>
      </c>
      <c r="Y6" s="125">
        <f>IF(W6&lt;&gt;"",U6*3600+V6*60+W6+X6/100,"")</f>
        <v>178.43</v>
      </c>
      <c r="Z6" s="106">
        <f>IF(X6&lt;&gt;"",Y6-T6,"")</f>
        <v>178.43</v>
      </c>
      <c r="AA6" s="122">
        <v>0</v>
      </c>
      <c r="AB6" s="122">
        <v>0</v>
      </c>
      <c r="AC6" s="123">
        <v>0</v>
      </c>
      <c r="AD6" s="106">
        <f>IF(AC6&lt;&gt;"",AA6*3600+AB6*60+AC6,"")</f>
        <v>0</v>
      </c>
      <c r="AE6" s="122">
        <v>0</v>
      </c>
      <c r="AF6" s="151">
        <v>2</v>
      </c>
      <c r="AG6" s="151">
        <v>54</v>
      </c>
      <c r="AH6" s="152">
        <v>46</v>
      </c>
      <c r="AI6" s="125">
        <f>IF(AG6&lt;&gt;"",AE6*3600+AF6*60+AG6+AH6/100,"")</f>
        <v>174.46</v>
      </c>
      <c r="AJ6" s="125">
        <f>IF(AH6&lt;&gt;"",AI6-AD6,"")</f>
        <v>174.46</v>
      </c>
      <c r="AK6" s="106">
        <f>IF(OR(Z6&lt;&gt;"",AJ6&lt;&gt;""),MIN(Z6,AJ6),"")</f>
        <v>174.46</v>
      </c>
      <c r="AL6" s="132">
        <f>IF(AK6&lt;&gt;"",RANK(AK6,$AK$5:$AK$28,1),"")</f>
        <v>5</v>
      </c>
      <c r="AM6" s="119">
        <f>IF(AL6&lt;&gt;"",VLOOKUP(AL6,'Point'!$A$3:$B$122,2),0)</f>
        <v>138</v>
      </c>
      <c r="AN6" s="120">
        <f>IF($C7,$C7,"")</f>
        <v>136</v>
      </c>
      <c r="AO6" s="126"/>
      <c r="AP6" s="127"/>
      <c r="AQ6" s="128"/>
      <c r="AR6" t="s" s="129">
        <f>IF(AQ6&lt;&gt;"",AO6*3600+AP6*60+AQ6,"")</f>
      </c>
      <c r="AS6" s="126"/>
      <c r="AT6" s="130"/>
      <c r="AU6" s="131"/>
      <c r="AV6" t="s" s="133">
        <f>IF(AU6&lt;&gt;"",AS6*3600+AT6*60+AU6,"")</f>
      </c>
      <c r="AW6" t="s" s="134">
        <f>IF(AQ6&lt;&gt;"",AV6-AR6,"")</f>
      </c>
      <c r="AX6" s="135">
        <f>IF(AND(AW6&lt;&gt;"",AW6&gt;'Point'!$I$8),AW6-'Point'!$I$8,0)</f>
        <v>0</v>
      </c>
      <c r="AY6" s="132">
        <f>IF(AX6&lt;&gt;0,VLOOKUP(AX6,'Point'!$I$11:$J$48,2),0)</f>
        <v>0</v>
      </c>
      <c r="AZ6" s="128"/>
      <c r="BA6" t="s" s="134">
        <f>IF(AZ6&lt;&gt;"",AZ6-AY6,"")</f>
      </c>
      <c r="BB6" t="s" s="134">
        <f>IF(AV6&lt;&gt;"",BA6*10000-AW6,"")</f>
      </c>
      <c r="BC6" t="s" s="134">
        <f>IF(AZ6&lt;&gt;"",RANK(BB6,$BB$5:$BB$24,0),"")</f>
      </c>
      <c r="BD6" s="119">
        <f>IF(BA6&lt;&gt;"",VLOOKUP(BC6,'Point'!$A$3:$B$122,2),0)</f>
        <v>0</v>
      </c>
      <c r="BE6" s="120">
        <f>IF($C7,$C7,"")</f>
        <v>136</v>
      </c>
      <c r="BF6" s="136"/>
      <c r="BG6" s="137"/>
      <c r="BH6" s="138">
        <f>BG6+BF6</f>
        <v>0</v>
      </c>
      <c r="BI6" s="136"/>
      <c r="BJ6" s="137"/>
      <c r="BK6" s="139"/>
      <c r="BL6" s="136"/>
      <c r="BM6" s="137"/>
      <c r="BN6" s="138">
        <f>BM6+BL6</f>
        <v>0</v>
      </c>
      <c r="BO6" s="136"/>
      <c r="BP6" s="137"/>
      <c r="BQ6" s="139"/>
      <c r="BR6" s="140"/>
      <c r="BS6" s="141"/>
      <c r="BT6" s="142"/>
      <c r="BU6" s="143">
        <f>IF($C6,$C6,"")</f>
        <v>133</v>
      </c>
      <c r="BV6" s="144"/>
      <c r="BW6" s="145"/>
    </row>
    <row r="7" ht="24.95" customHeight="1">
      <c r="A7" s="106">
        <f>IF(C7,RANK(B7,$B$5:$B$28),"")</f>
        <v>3</v>
      </c>
      <c r="B7" s="107">
        <f>IF(C7,(O7+AM7+BD7+BT7),"")</f>
        <v>285</v>
      </c>
      <c r="C7" s="108">
        <v>136</v>
      </c>
      <c r="D7" t="s" s="158">
        <v>97</v>
      </c>
      <c r="E7" t="s" s="110">
        <v>98</v>
      </c>
      <c r="F7" t="s" s="111">
        <v>62</v>
      </c>
      <c r="G7" t="s" s="112">
        <v>94</v>
      </c>
      <c r="H7" t="s" s="113">
        <v>95</v>
      </c>
      <c r="I7" s="153"/>
      <c r="J7" s="115">
        <v>2</v>
      </c>
      <c r="K7" s="153"/>
      <c r="L7" s="154"/>
      <c r="M7" s="155"/>
      <c r="N7" s="115">
        <v>5</v>
      </c>
      <c r="O7" s="173">
        <f>IF(N7,VLOOKUP(N7,'Point'!$A$3:$B$122,2),0)</f>
        <v>138</v>
      </c>
      <c r="P7" s="157"/>
      <c r="Q7" s="122">
        <v>0</v>
      </c>
      <c r="R7" s="122">
        <v>0</v>
      </c>
      <c r="S7" s="123">
        <v>0</v>
      </c>
      <c r="T7" s="106">
        <f>IF(S7&lt;&gt;"",Q7*3600+R7*60+S7,"")</f>
        <v>0</v>
      </c>
      <c r="U7" s="122">
        <v>0</v>
      </c>
      <c r="V7" s="122">
        <v>2</v>
      </c>
      <c r="W7" s="123">
        <v>56</v>
      </c>
      <c r="X7" s="150">
        <v>13</v>
      </c>
      <c r="Y7" s="125">
        <f>IF(W7&lt;&gt;"",U7*3600+V7*60+W7+X7/100,"")</f>
        <v>176.13</v>
      </c>
      <c r="Z7" s="106">
        <f>IF(X7&lt;&gt;"",Y7-T7,"")</f>
        <v>176.13</v>
      </c>
      <c r="AA7" s="122">
        <v>0</v>
      </c>
      <c r="AB7" s="122">
        <v>0</v>
      </c>
      <c r="AC7" s="123">
        <v>0</v>
      </c>
      <c r="AD7" s="106">
        <f>IF(AC7&lt;&gt;"",AA7*3600+AB7*60+AC7,"")</f>
        <v>0</v>
      </c>
      <c r="AE7" s="122">
        <v>0</v>
      </c>
      <c r="AF7" s="151">
        <v>2</v>
      </c>
      <c r="AG7" s="151">
        <v>43</v>
      </c>
      <c r="AH7" s="152">
        <v>54</v>
      </c>
      <c r="AI7" s="125">
        <f>IF(AG7&lt;&gt;"",AE7*3600+AF7*60+AG7+AH7/100,"")</f>
        <v>163.54</v>
      </c>
      <c r="AJ7" s="125">
        <f>IF(AH7&lt;&gt;"",AI7-AD7,"")</f>
        <v>163.54</v>
      </c>
      <c r="AK7" s="106">
        <f>IF(OR(Z7&lt;&gt;"",AJ7&lt;&gt;""),MIN(Z7,AJ7),"")</f>
        <v>163.54</v>
      </c>
      <c r="AL7" s="132">
        <f>IF(AK7&lt;&gt;"",RANK(AK7,$AK$5:$AK$28,1),"")</f>
        <v>2</v>
      </c>
      <c r="AM7" s="119">
        <f>IF(AL7&lt;&gt;"",VLOOKUP(AL7,'Point'!$A$3:$B$122,2),0)</f>
        <v>147</v>
      </c>
      <c r="AN7" s="156"/>
      <c r="AO7" s="126"/>
      <c r="AP7" s="127"/>
      <c r="AQ7" s="128"/>
      <c r="AR7" t="s" s="129">
        <f>IF(AQ7&lt;&gt;"",AO7*3600+AP7*60+AQ7,"")</f>
      </c>
      <c r="AS7" s="126"/>
      <c r="AT7" s="127"/>
      <c r="AU7" s="128"/>
      <c r="AV7" t="s" s="133">
        <f>IF(AU7&lt;&gt;"",AS7*3600+AT7*60+AU7,"")</f>
      </c>
      <c r="AW7" t="s" s="134">
        <f>IF(AQ7&lt;&gt;"",AV7-AR7,"")</f>
      </c>
      <c r="AX7" s="135">
        <f>IF(AND(AW7&lt;&gt;"",AW7&gt;'Point'!$I$8),AW7-'Point'!$I$8,0)</f>
        <v>0</v>
      </c>
      <c r="AY7" s="132">
        <f>IF(AX7&lt;&gt;0,VLOOKUP(AX7,'Point'!$I$11:$J$48,2),0)</f>
        <v>0</v>
      </c>
      <c r="AZ7" s="128"/>
      <c r="BA7" t="s" s="134">
        <f>IF(AZ7&lt;&gt;"",AZ7-AY7,"")</f>
      </c>
      <c r="BB7" t="s" s="134">
        <f>IF(AV7&lt;&gt;"",BA7*10000-AW7,"")</f>
      </c>
      <c r="BC7" t="s" s="134">
        <f>IF(AZ7&lt;&gt;"",RANK(BB7,$BB$5:$BB$24,0),"")</f>
      </c>
      <c r="BD7" s="119">
        <f>IF(BA7&lt;&gt;"",VLOOKUP(BC7,'Point'!$A$3:$B$122,2),0)</f>
        <v>0</v>
      </c>
      <c r="BE7" s="156"/>
      <c r="BF7" s="136"/>
      <c r="BG7" s="137"/>
      <c r="BH7" s="138">
        <f>BG7+BF7</f>
        <v>0</v>
      </c>
      <c r="BI7" s="136"/>
      <c r="BJ7" s="137"/>
      <c r="BK7" s="139"/>
      <c r="BL7" s="136"/>
      <c r="BM7" s="137"/>
      <c r="BN7" s="138">
        <f>BM7+BL7</f>
        <v>0</v>
      </c>
      <c r="BO7" s="136"/>
      <c r="BP7" s="137"/>
      <c r="BQ7" s="139"/>
      <c r="BR7" s="140"/>
      <c r="BS7" s="141"/>
      <c r="BT7" s="142"/>
      <c r="BU7" s="157"/>
      <c r="BV7" s="144"/>
      <c r="BW7" s="145"/>
    </row>
    <row r="8" ht="24.95" customHeight="1">
      <c r="A8" s="106">
        <f>IF(C8,RANK(B8,$B$5:$B$28),"")</f>
        <v>4</v>
      </c>
      <c r="B8" s="107">
        <f>IF(C8,(O8+AM8+BD8+BT8),"")</f>
        <v>276</v>
      </c>
      <c r="C8" s="108">
        <v>131</v>
      </c>
      <c r="D8" t="s" s="158">
        <v>99</v>
      </c>
      <c r="E8" t="s" s="110">
        <v>69</v>
      </c>
      <c r="F8" t="s" s="111">
        <v>88</v>
      </c>
      <c r="G8" t="s" s="112">
        <v>94</v>
      </c>
      <c r="H8" t="s" s="113">
        <v>95</v>
      </c>
      <c r="I8" s="114">
        <f>IF(C9,N8,"")</f>
        <v>4</v>
      </c>
      <c r="J8" s="115">
        <f>IF(C8,AL8,"")</f>
        <v>6</v>
      </c>
      <c r="K8" t="s" s="116">
        <f>IF(C9,BC8,"")</f>
      </c>
      <c r="L8" s="117">
        <f>IF(C9,BN8,"")</f>
        <v>0</v>
      </c>
      <c r="M8" s="118">
        <f>IF($C9,$C9,"")</f>
        <v>125</v>
      </c>
      <c r="N8" s="115">
        <v>4</v>
      </c>
      <c r="O8" s="173">
        <f>IF(N8,VLOOKUP(N8,'Point'!$A$3:$B$122,2),0)</f>
        <v>141</v>
      </c>
      <c r="P8" s="143">
        <f>IF($C9,$C9,"")</f>
        <v>125</v>
      </c>
      <c r="Q8" s="122">
        <v>0</v>
      </c>
      <c r="R8" s="122">
        <v>0</v>
      </c>
      <c r="S8" s="123">
        <v>0</v>
      </c>
      <c r="T8" s="106">
        <f>IF(S8&lt;&gt;"",Q8*3600+R8*60+S8,"")</f>
        <v>0</v>
      </c>
      <c r="U8" t="s" s="174">
        <v>100</v>
      </c>
      <c r="V8" s="122">
        <v>3</v>
      </c>
      <c r="W8" s="152">
        <v>11</v>
      </c>
      <c r="X8" s="150">
        <v>39</v>
      </c>
      <c r="Y8" s="125">
        <f>IF(W8&lt;&gt;"",U8*3600+V8*60+W8+X8/100,"")</f>
        <v>191.39</v>
      </c>
      <c r="Z8" s="106">
        <f>IF(X8&lt;&gt;"",Y8-T8,"")</f>
        <v>191.39</v>
      </c>
      <c r="AA8" s="122">
        <v>0</v>
      </c>
      <c r="AB8" s="122">
        <v>0</v>
      </c>
      <c r="AC8" s="123">
        <v>0</v>
      </c>
      <c r="AD8" s="106">
        <f>IF(AC8&lt;&gt;"",AA8*3600+AB8*60+AC8,"")</f>
        <v>0</v>
      </c>
      <c r="AE8" s="122">
        <v>0</v>
      </c>
      <c r="AF8" s="151">
        <v>2</v>
      </c>
      <c r="AG8" s="151">
        <v>54</v>
      </c>
      <c r="AH8" s="152">
        <v>66</v>
      </c>
      <c r="AI8" s="125">
        <f>IF(AG8&lt;&gt;"",AE8*3600+AF8*60+AG8+AH8/100,"")</f>
        <v>174.66</v>
      </c>
      <c r="AJ8" s="125">
        <f>IF(AH8&lt;&gt;"",AI8-AD8,"")</f>
        <v>174.66</v>
      </c>
      <c r="AK8" s="106">
        <f>IF(OR(Z8&lt;&gt;"",AJ8&lt;&gt;""),MIN(Z8,AJ8),"")</f>
        <v>174.66</v>
      </c>
      <c r="AL8" s="132">
        <f>IF(AK8&lt;&gt;"",RANK(AK8,$AK$5:$AK$28,1),"")</f>
        <v>6</v>
      </c>
      <c r="AM8" s="119">
        <f>IF(AL8&lt;&gt;"",VLOOKUP(AL8,'Point'!$A$3:$B$122,2),0)</f>
        <v>135</v>
      </c>
      <c r="AN8" s="120">
        <f>IF($C9,$C9,"")</f>
        <v>125</v>
      </c>
      <c r="AO8" s="126"/>
      <c r="AP8" s="127"/>
      <c r="AQ8" s="128"/>
      <c r="AR8" t="s" s="129">
        <f>IF(AQ8&lt;&gt;"",AO8*3600+AP8*60+AQ8,"")</f>
      </c>
      <c r="AS8" s="126"/>
      <c r="AT8" s="127"/>
      <c r="AU8" s="128"/>
      <c r="AV8" t="s" s="133">
        <f>IF(AU8&lt;&gt;"",AS8*3600+AT8*60+AU8,"")</f>
      </c>
      <c r="AW8" t="s" s="134">
        <f>IF(AQ8&lt;&gt;"",AV8-AR8,"")</f>
      </c>
      <c r="AX8" s="135">
        <f>IF(AND(AW8&lt;&gt;"",AW8&gt;'Point'!$I$8),AW8-'Point'!$I$8,0)</f>
        <v>0</v>
      </c>
      <c r="AY8" s="132">
        <f>IF(AX8&lt;&gt;0,VLOOKUP(AX8,'Point'!$I$11:$J$48,2),0)</f>
        <v>0</v>
      </c>
      <c r="AZ8" s="128"/>
      <c r="BA8" t="s" s="134">
        <f>IF(AZ8&lt;&gt;"",AZ8-AY8,"")</f>
      </c>
      <c r="BB8" t="s" s="134">
        <f>IF(AV8&lt;&gt;"",BA8*10000-AW8,"")</f>
      </c>
      <c r="BC8" t="s" s="134">
        <f>IF(AZ8&lt;&gt;"",RANK(BB8,$BB$5:$BB$24,0),"")</f>
      </c>
      <c r="BD8" s="119">
        <f>IF(BA8&lt;&gt;"",VLOOKUP(BC8,'Point'!$A$3:$B$122,2),0)</f>
        <v>0</v>
      </c>
      <c r="BE8" s="120">
        <f>IF($C9,$C9,"")</f>
        <v>125</v>
      </c>
      <c r="BF8" s="136"/>
      <c r="BG8" s="137"/>
      <c r="BH8" s="138">
        <f>BG8+BF8</f>
        <v>0</v>
      </c>
      <c r="BI8" s="136"/>
      <c r="BJ8" s="137"/>
      <c r="BK8" s="139"/>
      <c r="BL8" s="136"/>
      <c r="BM8" s="137"/>
      <c r="BN8" s="138">
        <f>BM8+BL8</f>
        <v>0</v>
      </c>
      <c r="BO8" s="136"/>
      <c r="BP8" s="137"/>
      <c r="BQ8" s="139"/>
      <c r="BR8" s="140"/>
      <c r="BS8" s="141"/>
      <c r="BT8" s="142"/>
      <c r="BU8" s="143">
        <f>IF($C8,$C8,"")</f>
        <v>131</v>
      </c>
      <c r="BV8" s="144"/>
      <c r="BW8" s="145"/>
    </row>
    <row r="9" ht="24.95" customHeight="1">
      <c r="A9" s="106">
        <f>IF(C9,RANK(B9,$B$5:$B$28),"")</f>
        <v>5</v>
      </c>
      <c r="B9" s="107">
        <f>IF(C10,(O9+AM9+BD9+BT9),"")</f>
        <v>273</v>
      </c>
      <c r="C9" s="108">
        <v>125</v>
      </c>
      <c r="D9" t="s" s="109">
        <v>101</v>
      </c>
      <c r="E9" t="s" s="110">
        <v>102</v>
      </c>
      <c r="F9" t="s" s="175">
        <v>88</v>
      </c>
      <c r="G9" t="s" s="112">
        <v>94</v>
      </c>
      <c r="H9" t="s" s="113">
        <v>95</v>
      </c>
      <c r="I9" s="114">
        <f>IF(C10,N9,"")</f>
        <v>7</v>
      </c>
      <c r="J9" s="115">
        <f>IF(C9,AL9,"")</f>
        <v>4</v>
      </c>
      <c r="K9" t="s" s="116">
        <f>IF(C10,BC9,"")</f>
      </c>
      <c r="L9" s="117">
        <f>IF(C10,BN9,"")</f>
        <v>0</v>
      </c>
      <c r="M9" s="118">
        <f>IF($C10,$C10,"")</f>
        <v>120</v>
      </c>
      <c r="N9" s="115">
        <v>7</v>
      </c>
      <c r="O9" s="173">
        <f>IF(N9,VLOOKUP(N9,'Point'!$A$3:$B$122,2),0)</f>
        <v>132</v>
      </c>
      <c r="P9" s="143">
        <f>IF($C10,$C10,"")</f>
        <v>120</v>
      </c>
      <c r="Q9" s="122">
        <v>0</v>
      </c>
      <c r="R9" s="122">
        <v>0</v>
      </c>
      <c r="S9" s="123">
        <v>0</v>
      </c>
      <c r="T9" s="106">
        <f>IF(S9&lt;&gt;"",Q9*3600+R9*60+S9,"")</f>
        <v>0</v>
      </c>
      <c r="U9" t="s" s="174">
        <v>100</v>
      </c>
      <c r="V9" s="122">
        <v>3</v>
      </c>
      <c r="W9" s="123">
        <v>11</v>
      </c>
      <c r="X9" s="150">
        <v>53</v>
      </c>
      <c r="Y9" s="125">
        <f>IF(W9&lt;&gt;"",U9*3600+V9*60+W9+X9/100,"")</f>
        <v>191.53</v>
      </c>
      <c r="Z9" s="106">
        <f>IF(X9&lt;&gt;"",Y9-T9,"")</f>
        <v>191.53</v>
      </c>
      <c r="AA9" s="122">
        <v>0</v>
      </c>
      <c r="AB9" s="122">
        <v>0</v>
      </c>
      <c r="AC9" s="123">
        <v>0</v>
      </c>
      <c r="AD9" s="106">
        <f>IF(AC9&lt;&gt;"",AA9*3600+AB9*60+AC9,"")</f>
        <v>0</v>
      </c>
      <c r="AE9" s="122">
        <v>0</v>
      </c>
      <c r="AF9" s="151">
        <v>2</v>
      </c>
      <c r="AG9" s="151">
        <v>53</v>
      </c>
      <c r="AH9" s="152">
        <v>15</v>
      </c>
      <c r="AI9" s="125">
        <f>IF(AG9&lt;&gt;"",AE9*3600+AF9*60+AG9+AH9/100,"")</f>
        <v>173.15</v>
      </c>
      <c r="AJ9" s="125">
        <f>IF(AH9&lt;&gt;"",AI9-AD9,"")</f>
        <v>173.15</v>
      </c>
      <c r="AK9" s="106">
        <f>IF(OR(Z9&lt;&gt;"",AJ9&lt;&gt;""),MIN(Z9,AJ9),"")</f>
        <v>173.15</v>
      </c>
      <c r="AL9" s="132">
        <f>IF(AK9&lt;&gt;"",RANK(AK9,$AK$5:$AK$28,1),"")</f>
        <v>4</v>
      </c>
      <c r="AM9" s="119">
        <f>IF(AL9&lt;&gt;"",VLOOKUP(AL9,'Point'!$A$3:$B$122,2),0)</f>
        <v>141</v>
      </c>
      <c r="AN9" s="120">
        <f>IF($C10,$C10,"")</f>
        <v>120</v>
      </c>
      <c r="AO9" s="126"/>
      <c r="AP9" s="127"/>
      <c r="AQ9" s="128"/>
      <c r="AR9" t="s" s="129">
        <f>IF(AQ9&lt;&gt;"",AO9*3600+AP9*60+AQ9,"")</f>
      </c>
      <c r="AS9" s="126"/>
      <c r="AT9" s="127"/>
      <c r="AU9" s="128"/>
      <c r="AV9" t="s" s="133">
        <f>IF(AU9&lt;&gt;"",AS9*3600+AT9*60+AU9,"")</f>
      </c>
      <c r="AW9" t="s" s="134">
        <f>IF(AQ9&lt;&gt;"",AV9-AR9,"")</f>
      </c>
      <c r="AX9" s="135">
        <f>IF(AND(AW9&lt;&gt;"",AW9&gt;'Point'!$I$8),AW9-'Point'!$I$8,0)</f>
        <v>0</v>
      </c>
      <c r="AY9" s="132">
        <f>IF(AX9&lt;&gt;0,VLOOKUP(AX9,'Point'!$I$11:$J$48,2),0)</f>
        <v>0</v>
      </c>
      <c r="AZ9" s="128"/>
      <c r="BA9" t="s" s="134">
        <f>IF(AZ9&lt;&gt;"",AZ9-AY9,"")</f>
      </c>
      <c r="BB9" t="s" s="134">
        <f>IF(AV9&lt;&gt;"",BA9*10000-AW9,"")</f>
      </c>
      <c r="BC9" t="s" s="134">
        <f>IF(AZ9&lt;&gt;"",RANK(BB9,$BB$5:$BB$24,0),"")</f>
      </c>
      <c r="BD9" s="119">
        <f>IF(BA9&lt;&gt;"",VLOOKUP(BC9,'Point'!$A$3:$B$122,2),0)</f>
        <v>0</v>
      </c>
      <c r="BE9" s="120">
        <f>IF($C10,$C10,"")</f>
        <v>120</v>
      </c>
      <c r="BF9" s="136"/>
      <c r="BG9" s="137"/>
      <c r="BH9" s="138">
        <f>BG9+BF9</f>
        <v>0</v>
      </c>
      <c r="BI9" s="136"/>
      <c r="BJ9" s="137"/>
      <c r="BK9" s="139"/>
      <c r="BL9" s="136"/>
      <c r="BM9" s="137"/>
      <c r="BN9" s="138">
        <f>BM9+BL9</f>
        <v>0</v>
      </c>
      <c r="BO9" s="136"/>
      <c r="BP9" s="137"/>
      <c r="BQ9" s="139"/>
      <c r="BR9" s="140"/>
      <c r="BS9" s="141"/>
      <c r="BT9" s="142"/>
      <c r="BU9" s="143">
        <f>IF($C9,$C9,"")</f>
        <v>125</v>
      </c>
      <c r="BV9" s="144"/>
      <c r="BW9" s="145"/>
    </row>
    <row r="10" ht="24.95" customHeight="1">
      <c r="A10" s="106">
        <v>6</v>
      </c>
      <c r="B10" s="107">
        <f>IF(C11,(O10+AM10+BD10+BT10),"")</f>
        <v>273</v>
      </c>
      <c r="C10" s="108">
        <v>120</v>
      </c>
      <c r="D10" t="s" s="176">
        <v>103</v>
      </c>
      <c r="E10" t="s" s="148">
        <v>104</v>
      </c>
      <c r="F10" t="s" s="177">
        <v>105</v>
      </c>
      <c r="G10" t="s" s="112">
        <v>94</v>
      </c>
      <c r="H10" t="s" s="113">
        <v>95</v>
      </c>
      <c r="I10" s="114">
        <f>IF(C11,N10,"")</f>
        <v>11</v>
      </c>
      <c r="J10" s="115">
        <f>IF(C10,AL10,"")</f>
        <v>1</v>
      </c>
      <c r="K10" t="s" s="116">
        <f>IF(C11,BC10,"")</f>
      </c>
      <c r="L10" s="117">
        <f>IF(C11,BN10,"")</f>
        <v>0</v>
      </c>
      <c r="M10" s="118">
        <f>IF($C11,$C11,"")</f>
        <v>113</v>
      </c>
      <c r="N10" s="115">
        <v>11</v>
      </c>
      <c r="O10" s="173">
        <f>IF(N10,VLOOKUP(N10,'Point'!$A$3:$B$122,2),0)</f>
        <v>123</v>
      </c>
      <c r="P10" s="143">
        <f>IF($C11,$C11,"")</f>
        <v>113</v>
      </c>
      <c r="Q10" s="122">
        <v>0</v>
      </c>
      <c r="R10" s="122">
        <v>0</v>
      </c>
      <c r="S10" s="123">
        <v>0</v>
      </c>
      <c r="T10" s="106">
        <f>IF(S10&lt;&gt;"",Q10*3600+R10*60+S10,"")</f>
        <v>0</v>
      </c>
      <c r="U10" s="122">
        <v>0</v>
      </c>
      <c r="V10" s="122">
        <v>3</v>
      </c>
      <c r="W10" s="123">
        <v>10</v>
      </c>
      <c r="X10" s="150">
        <v>62</v>
      </c>
      <c r="Y10" s="125">
        <f>IF(W10&lt;&gt;"",U10*3600+V10*60+W10+X10/100,"")</f>
        <v>190.62</v>
      </c>
      <c r="Z10" s="106">
        <f>IF(X10&lt;&gt;"",Y10-T10,"")</f>
        <v>190.62</v>
      </c>
      <c r="AA10" s="122">
        <v>0</v>
      </c>
      <c r="AB10" s="122">
        <v>0</v>
      </c>
      <c r="AC10" s="123">
        <v>0</v>
      </c>
      <c r="AD10" s="106">
        <f>IF(AC10&lt;&gt;"",AA10*3600+AB10*60+AC10,"")</f>
        <v>0</v>
      </c>
      <c r="AE10" s="122">
        <v>0</v>
      </c>
      <c r="AF10" s="151">
        <v>2</v>
      </c>
      <c r="AG10" s="151">
        <v>39</v>
      </c>
      <c r="AH10" s="152">
        <v>41</v>
      </c>
      <c r="AI10" s="125">
        <f>IF(AG10&lt;&gt;"",AE10*3600+AF10*60+AG10+AH10/100,"")</f>
        <v>159.41</v>
      </c>
      <c r="AJ10" s="125">
        <f>IF(AH10&lt;&gt;"",AI10-AD10,"")</f>
        <v>159.41</v>
      </c>
      <c r="AK10" s="106">
        <f>IF(OR(Z10&lt;&gt;"",AJ10&lt;&gt;""),MIN(Z10,AJ10),"")</f>
        <v>159.41</v>
      </c>
      <c r="AL10" s="132">
        <f>IF(AK10&lt;&gt;"",RANK(AK10,$AK$5:$AK$28,1),"")</f>
        <v>1</v>
      </c>
      <c r="AM10" s="119">
        <f>IF(AL10&lt;&gt;"",VLOOKUP(AL10,'Point'!$A$3:$B$122,2),0)</f>
        <v>150</v>
      </c>
      <c r="AN10" s="120">
        <f>IF($C11,$C11,"")</f>
        <v>113</v>
      </c>
      <c r="AO10" s="126"/>
      <c r="AP10" s="127"/>
      <c r="AQ10" s="128"/>
      <c r="AR10" t="s" s="129">
        <f>IF(AQ10&lt;&gt;"",AO10*3600+AP10*60+AQ10,"")</f>
      </c>
      <c r="AS10" s="126"/>
      <c r="AT10" s="127"/>
      <c r="AU10" s="128"/>
      <c r="AV10" t="s" s="133">
        <f>IF(AU10&lt;&gt;"",AS10*3600+AT10*60+AU10,"")</f>
      </c>
      <c r="AW10" t="s" s="134">
        <f>IF(AQ10&lt;&gt;"",AV10-AR10,"")</f>
      </c>
      <c r="AX10" s="135">
        <f>IF(AND(AW10&lt;&gt;"",AW10&gt;'Point'!$I$8),AW10-'Point'!$I$8,0)</f>
        <v>0</v>
      </c>
      <c r="AY10" s="132">
        <f>IF(AX10&lt;&gt;0,VLOOKUP(AX10,'Point'!$I$11:$J$48,2),0)</f>
        <v>0</v>
      </c>
      <c r="AZ10" s="128"/>
      <c r="BA10" t="s" s="134">
        <f>IF(AZ10&lt;&gt;"",AZ10-AY10,"")</f>
      </c>
      <c r="BB10" t="s" s="134">
        <f>IF(AV10&lt;&gt;"",BA10*10000-AW10,"")</f>
      </c>
      <c r="BC10" t="s" s="134">
        <f>IF(AZ10&lt;&gt;"",RANK(BB10,$BB$5:$BB$24,0),"")</f>
      </c>
      <c r="BD10" s="119">
        <f>IF(BA10&lt;&gt;"",VLOOKUP(BC10,'Point'!$A$3:$B$122,2),0)</f>
        <v>0</v>
      </c>
      <c r="BE10" s="120">
        <f>IF($C11,$C11,"")</f>
        <v>113</v>
      </c>
      <c r="BF10" s="136"/>
      <c r="BG10" s="137"/>
      <c r="BH10" s="138">
        <f>BG10+BF10</f>
        <v>0</v>
      </c>
      <c r="BI10" s="136"/>
      <c r="BJ10" s="137"/>
      <c r="BK10" s="139"/>
      <c r="BL10" s="136"/>
      <c r="BM10" s="137"/>
      <c r="BN10" s="138">
        <f>BM10+BL10</f>
        <v>0</v>
      </c>
      <c r="BO10" s="136"/>
      <c r="BP10" s="137"/>
      <c r="BQ10" s="139"/>
      <c r="BR10" s="140"/>
      <c r="BS10" s="141"/>
      <c r="BT10" s="142"/>
      <c r="BU10" s="143">
        <f>IF($C11,$C11,"")</f>
        <v>113</v>
      </c>
      <c r="BV10" s="144"/>
      <c r="BW10" s="145"/>
    </row>
    <row r="11" ht="24.95" customHeight="1">
      <c r="A11" s="106">
        <f>IF(C11,RANK(B11,$B$5:$B$28),"")</f>
        <v>7</v>
      </c>
      <c r="B11" s="107">
        <f>IF(C11,(O11+AM11+BD11+BT11),"")</f>
        <v>265</v>
      </c>
      <c r="C11" s="108">
        <v>113</v>
      </c>
      <c r="D11" t="s" s="176">
        <v>106</v>
      </c>
      <c r="E11" t="s" s="148">
        <v>107</v>
      </c>
      <c r="F11" t="s" s="178">
        <v>108</v>
      </c>
      <c r="G11" t="s" s="112">
        <v>94</v>
      </c>
      <c r="H11" t="s" s="113">
        <v>95</v>
      </c>
      <c r="I11" s="153"/>
      <c r="J11" s="115">
        <f>IF(C11,AL11,"")</f>
        <v>12</v>
      </c>
      <c r="K11" s="153"/>
      <c r="L11" s="154"/>
      <c r="M11" s="155"/>
      <c r="N11" s="115">
        <v>3</v>
      </c>
      <c r="O11" s="173">
        <f>IF(N11,VLOOKUP(N11,'Point'!$A$3:$B$122,2),0)</f>
        <v>144</v>
      </c>
      <c r="P11" s="157"/>
      <c r="Q11" s="122">
        <v>0</v>
      </c>
      <c r="R11" s="122">
        <v>0</v>
      </c>
      <c r="S11" s="123">
        <v>0</v>
      </c>
      <c r="T11" s="106">
        <f>IF(S11&lt;&gt;"",Q11*3600+R11*60+S11,"")</f>
        <v>0</v>
      </c>
      <c r="U11" s="122">
        <v>0</v>
      </c>
      <c r="V11" s="122">
        <v>3</v>
      </c>
      <c r="W11" s="152">
        <v>32</v>
      </c>
      <c r="X11" s="150">
        <v>58</v>
      </c>
      <c r="Y11" s="125">
        <f>IF(W11&lt;&gt;"",U11*3600+V11*60+W11+X11/100,"")</f>
        <v>212.58</v>
      </c>
      <c r="Z11" s="106">
        <f>IF(X11&lt;&gt;"",Y11-T11,"")</f>
        <v>212.58</v>
      </c>
      <c r="AA11" s="122">
        <v>0</v>
      </c>
      <c r="AB11" s="122">
        <v>0</v>
      </c>
      <c r="AC11" s="123">
        <v>0</v>
      </c>
      <c r="AD11" s="106">
        <f>IF(AC11&lt;&gt;"",AA11*3600+AB11*60+AC11,"")</f>
        <v>0</v>
      </c>
      <c r="AE11" s="122">
        <v>0</v>
      </c>
      <c r="AF11" s="151">
        <v>3</v>
      </c>
      <c r="AG11" s="151">
        <v>23</v>
      </c>
      <c r="AH11" s="152">
        <v>61</v>
      </c>
      <c r="AI11" s="125">
        <f>IF(AG11&lt;&gt;"",AE11*3600+AF11*60+AG11+AH11/100,"")</f>
        <v>203.61</v>
      </c>
      <c r="AJ11" s="125">
        <f>IF(AH11&lt;&gt;"",AI11-AD11,"")</f>
        <v>203.61</v>
      </c>
      <c r="AK11" s="106">
        <f>IF(OR(Z11&lt;&gt;"",AJ11&lt;&gt;""),MIN(Z11,AJ11),"")</f>
        <v>203.61</v>
      </c>
      <c r="AL11" s="132">
        <f>IF(AK11&lt;&gt;"",RANK(AK11,$AK$5:$AK$28,1),"")</f>
        <v>12</v>
      </c>
      <c r="AM11" s="119">
        <f>IF(AL11&lt;&gt;"",VLOOKUP(AL11,'Point'!$A$3:$B$122,2),0)</f>
        <v>121</v>
      </c>
      <c r="AN11" s="156"/>
      <c r="AO11" s="126"/>
      <c r="AP11" s="127"/>
      <c r="AQ11" s="128"/>
      <c r="AR11" t="s" s="129">
        <f>IF(AQ11&lt;&gt;"",AO11*3600+AP11*60+AQ11,"")</f>
      </c>
      <c r="AS11" s="126"/>
      <c r="AT11" s="127"/>
      <c r="AU11" s="128"/>
      <c r="AV11" t="s" s="133">
        <f>IF(AU11&lt;&gt;"",AS11*3600+AT11*60+AU11,"")</f>
      </c>
      <c r="AW11" t="s" s="134">
        <f>IF(AQ11&lt;&gt;"",AV11-AR11,"")</f>
      </c>
      <c r="AX11" s="135">
        <f>IF(AND(AW11&lt;&gt;"",AW11&gt;'Point'!$I$8),AW11-'Point'!$I$8,0)</f>
        <v>0</v>
      </c>
      <c r="AY11" s="132">
        <f>IF(AX11&lt;&gt;0,VLOOKUP(AX11,'Point'!$I$11:$J$48,2),0)</f>
        <v>0</v>
      </c>
      <c r="AZ11" s="128"/>
      <c r="BA11" t="s" s="134">
        <f>IF(AZ11&lt;&gt;"",AZ11-AY11,"")</f>
      </c>
      <c r="BB11" t="s" s="134">
        <f>IF(AV11&lt;&gt;"",BA11*10000-AW11,"")</f>
      </c>
      <c r="BC11" t="s" s="134">
        <f>IF(AZ11&lt;&gt;"",RANK(BB11,$BB$5:$BB$24,0),"")</f>
      </c>
      <c r="BD11" s="119">
        <f>IF(BA11&lt;&gt;"",VLOOKUP(BC11,'Point'!$A$3:$B$122,2),0)</f>
        <v>0</v>
      </c>
      <c r="BE11" s="156"/>
      <c r="BF11" s="136"/>
      <c r="BG11" s="137"/>
      <c r="BH11" s="138">
        <f>BG11+BF11</f>
        <v>0</v>
      </c>
      <c r="BI11" s="136"/>
      <c r="BJ11" s="137"/>
      <c r="BK11" s="139"/>
      <c r="BL11" s="136"/>
      <c r="BM11" s="137"/>
      <c r="BN11" s="138">
        <f>BM11+BL11</f>
        <v>0</v>
      </c>
      <c r="BO11" s="136"/>
      <c r="BP11" s="137"/>
      <c r="BQ11" s="139"/>
      <c r="BR11" s="140"/>
      <c r="BS11" s="141"/>
      <c r="BT11" s="142"/>
      <c r="BU11" s="157"/>
      <c r="BV11" s="144"/>
      <c r="BW11" s="145"/>
    </row>
    <row r="12" ht="24.95" customHeight="1">
      <c r="A12" s="106">
        <f>IF(C12,RANK(B12,$B$5:$B$28),"")</f>
        <v>8</v>
      </c>
      <c r="B12" s="107">
        <f>IF(C12,(O12+AM12+BD12+BT12),"")</f>
        <v>261</v>
      </c>
      <c r="C12" s="179">
        <v>126</v>
      </c>
      <c r="D12" t="s" s="180">
        <v>109</v>
      </c>
      <c r="E12" t="s" s="181">
        <v>110</v>
      </c>
      <c r="F12" t="s" s="182">
        <v>82</v>
      </c>
      <c r="G12" t="s" s="183">
        <v>94</v>
      </c>
      <c r="H12" t="s" s="113">
        <v>95</v>
      </c>
      <c r="I12" s="153"/>
      <c r="J12" s="115">
        <f>IF(C12,AL12,"")</f>
        <v>7</v>
      </c>
      <c r="K12" s="153"/>
      <c r="L12" s="154"/>
      <c r="M12" s="155"/>
      <c r="N12" s="115">
        <v>8</v>
      </c>
      <c r="O12" s="173">
        <f>IF(N12,VLOOKUP(N12,'Point'!$A$3:$B$122,2),0)</f>
        <v>129</v>
      </c>
      <c r="P12" s="157"/>
      <c r="Q12" s="122">
        <v>0</v>
      </c>
      <c r="R12" s="122">
        <v>0</v>
      </c>
      <c r="S12" s="123">
        <v>0</v>
      </c>
      <c r="T12" s="106">
        <f>IF(S12&lt;&gt;"",Q12*3600+R12*60+S12,"")</f>
        <v>0</v>
      </c>
      <c r="U12" s="122">
        <v>0</v>
      </c>
      <c r="V12" s="122">
        <v>3</v>
      </c>
      <c r="W12" s="152">
        <v>4</v>
      </c>
      <c r="X12" s="150">
        <v>91</v>
      </c>
      <c r="Y12" s="125">
        <f>IF(W12&lt;&gt;"",U12*3600+V12*60+W12+X12/100,"")</f>
        <v>184.91</v>
      </c>
      <c r="Z12" s="106">
        <f>IF(X12&lt;&gt;"",Y12-T12,"")</f>
        <v>184.91</v>
      </c>
      <c r="AA12" s="122">
        <v>0</v>
      </c>
      <c r="AB12" s="122">
        <v>0</v>
      </c>
      <c r="AC12" s="123">
        <v>0</v>
      </c>
      <c r="AD12" s="106">
        <f>IF(AC12&lt;&gt;"",AA12*3600+AB12*60+AC12,"")</f>
        <v>0</v>
      </c>
      <c r="AE12" s="122">
        <v>0</v>
      </c>
      <c r="AF12" s="151">
        <v>2</v>
      </c>
      <c r="AG12" s="151">
        <v>56</v>
      </c>
      <c r="AH12" s="152">
        <v>14</v>
      </c>
      <c r="AI12" s="125">
        <f>IF(AG12&lt;&gt;"",AE12*3600+AF12*60+AG12+AH12/100,"")</f>
        <v>176.14</v>
      </c>
      <c r="AJ12" s="125">
        <f>IF(AH12&lt;&gt;"",AI12-AD12,"")</f>
        <v>176.14</v>
      </c>
      <c r="AK12" s="106">
        <f>IF(OR(Z12&lt;&gt;"",AJ12&lt;&gt;""),MIN(Z12,AJ12),"")</f>
        <v>176.14</v>
      </c>
      <c r="AL12" s="132">
        <f>IF(AK12&lt;&gt;"",RANK(AK12,$AK$5:$AK$28,1),"")</f>
        <v>7</v>
      </c>
      <c r="AM12" s="119">
        <f>IF(AL12&lt;&gt;"",VLOOKUP(AL12,'Point'!$A$3:$B$122,2),0)</f>
        <v>132</v>
      </c>
      <c r="AN12" s="156"/>
      <c r="AO12" s="126"/>
      <c r="AP12" s="127"/>
      <c r="AQ12" s="128"/>
      <c r="AR12" t="s" s="129">
        <f>IF(AQ12&lt;&gt;"",AO12*3600+AP12*60+AQ12,"")</f>
      </c>
      <c r="AS12" s="126"/>
      <c r="AT12" s="127"/>
      <c r="AU12" s="128"/>
      <c r="AV12" t="s" s="133">
        <f>IF(AU12&lt;&gt;"",AS12*3600+AT12*60+AU12,"")</f>
      </c>
      <c r="AW12" t="s" s="134">
        <f>IF(AQ12&lt;&gt;"",AV12-AR12,"")</f>
      </c>
      <c r="AX12" s="135">
        <f>IF(AND(AW12&lt;&gt;"",AW12&gt;'Point'!$I$8),AW12-'Point'!$I$8,0)</f>
        <v>0</v>
      </c>
      <c r="AY12" s="132">
        <f>IF(AX12&lt;&gt;0,VLOOKUP(AX12,'Point'!$I$11:$J$48,2),0)</f>
        <v>0</v>
      </c>
      <c r="AZ12" s="128"/>
      <c r="BA12" t="s" s="134">
        <f>IF(AZ12&lt;&gt;"",AZ12-AY12,"")</f>
      </c>
      <c r="BB12" t="s" s="134">
        <f>IF(AV12&lt;&gt;"",BA12*10000-AW12,"")</f>
      </c>
      <c r="BC12" t="s" s="134">
        <f>IF(AZ12&lt;&gt;"",RANK(BB12,$BB$5:$BB$24,0),"")</f>
      </c>
      <c r="BD12" s="119">
        <f>IF(BA12&lt;&gt;"",VLOOKUP(BC12,'Point'!$A$3:$B$122,2),0)</f>
        <v>0</v>
      </c>
      <c r="BE12" s="156"/>
      <c r="BF12" s="136"/>
      <c r="BG12" s="137"/>
      <c r="BH12" s="139"/>
      <c r="BI12" s="136"/>
      <c r="BJ12" s="137"/>
      <c r="BK12" s="139"/>
      <c r="BL12" s="136"/>
      <c r="BM12" s="137"/>
      <c r="BN12" s="138">
        <f>BM12+BL12</f>
        <v>0</v>
      </c>
      <c r="BO12" s="136"/>
      <c r="BP12" s="137"/>
      <c r="BQ12" s="139"/>
      <c r="BR12" s="140"/>
      <c r="BS12" s="141"/>
      <c r="BT12" s="142"/>
      <c r="BU12" s="157"/>
      <c r="BV12" s="144"/>
      <c r="BW12" s="145"/>
    </row>
    <row r="13" ht="24.95" customHeight="1">
      <c r="A13" s="106">
        <f>IF(C13,RANK(B13,$B$5:$B$28),"")</f>
        <v>9</v>
      </c>
      <c r="B13" s="107">
        <f>IF(C14,(O13+AM13+BD13+BT13),"")</f>
        <v>258</v>
      </c>
      <c r="C13" s="108">
        <v>138</v>
      </c>
      <c r="D13" t="s" s="158">
        <v>111</v>
      </c>
      <c r="E13" t="s" s="110">
        <v>112</v>
      </c>
      <c r="F13" t="s" s="111">
        <v>113</v>
      </c>
      <c r="G13" t="s" s="112">
        <v>94</v>
      </c>
      <c r="H13" t="s" s="113">
        <v>95</v>
      </c>
      <c r="I13" s="114">
        <f>IF(C14,N13,"")</f>
        <v>6</v>
      </c>
      <c r="J13" s="115">
        <f>IF(C13,AL13,"")</f>
        <v>11</v>
      </c>
      <c r="K13" t="s" s="116">
        <f>IF(C14,BC13,"")</f>
      </c>
      <c r="L13" s="117">
        <f>IF(C14,BN13,"")</f>
        <v>0</v>
      </c>
      <c r="M13" s="118">
        <f>IF($C14,$C14,"")</f>
        <v>140</v>
      </c>
      <c r="N13" s="115">
        <v>6</v>
      </c>
      <c r="O13" s="173">
        <f>IF(N13,VLOOKUP(N13,'Point'!$A$3:$B$122,2),0)</f>
        <v>135</v>
      </c>
      <c r="P13" s="143">
        <f>IF($C14,$C14,"")</f>
        <v>140</v>
      </c>
      <c r="Q13" s="122">
        <v>0</v>
      </c>
      <c r="R13" s="122">
        <v>0</v>
      </c>
      <c r="S13" s="123">
        <v>0</v>
      </c>
      <c r="T13" s="106">
        <f>IF(S13&lt;&gt;"",Q13*3600+R13*60+S13,"")</f>
        <v>0</v>
      </c>
      <c r="U13" t="s" s="174">
        <v>100</v>
      </c>
      <c r="V13" s="122">
        <v>3</v>
      </c>
      <c r="W13" s="152">
        <v>42</v>
      </c>
      <c r="X13" s="150">
        <v>75</v>
      </c>
      <c r="Y13" s="125">
        <f>IF(W13&lt;&gt;"",U13*3600+V13*60+W13+X13/100,"")</f>
        <v>222.75</v>
      </c>
      <c r="Z13" s="106">
        <f>IF(X13&lt;&gt;"",Y13-T13,"")</f>
        <v>222.75</v>
      </c>
      <c r="AA13" s="122">
        <v>0</v>
      </c>
      <c r="AB13" s="122">
        <v>0</v>
      </c>
      <c r="AC13" s="123">
        <v>0</v>
      </c>
      <c r="AD13" s="106">
        <f>IF(AC13&lt;&gt;"",AA13*3600+AB13*60+AC13,"")</f>
        <v>0</v>
      </c>
      <c r="AE13" s="122">
        <v>0</v>
      </c>
      <c r="AF13" s="151">
        <v>3</v>
      </c>
      <c r="AG13" s="151">
        <v>20</v>
      </c>
      <c r="AH13" s="152">
        <v>17</v>
      </c>
      <c r="AI13" s="125">
        <f>IF(AG13&lt;&gt;"",AE13*3600+AF13*60+AG13+AH13/100,"")</f>
        <v>200.17</v>
      </c>
      <c r="AJ13" s="125">
        <f>IF(AH13&lt;&gt;"",AI13-AD13,"")</f>
        <v>200.17</v>
      </c>
      <c r="AK13" s="106">
        <f>IF(OR(Z13&lt;&gt;"",AJ13&lt;&gt;""),MIN(Z13,AJ13),"")</f>
        <v>200.17</v>
      </c>
      <c r="AL13" s="132">
        <f>IF(AK13&lt;&gt;"",RANK(AK13,$AK$5:$AK$28,1),"")</f>
        <v>11</v>
      </c>
      <c r="AM13" s="119">
        <f>IF(AL13&lt;&gt;"",VLOOKUP(AL13,'Point'!$A$3:$B$122,2),0)</f>
        <v>123</v>
      </c>
      <c r="AN13" s="120">
        <f>IF($C14,$C14,"")</f>
        <v>140</v>
      </c>
      <c r="AO13" s="126"/>
      <c r="AP13" s="127"/>
      <c r="AQ13" s="128"/>
      <c r="AR13" t="s" s="129">
        <f>IF(AQ13&lt;&gt;"",AO13*3600+AP13*60+AQ13,"")</f>
      </c>
      <c r="AS13" s="126"/>
      <c r="AT13" s="130"/>
      <c r="AU13" s="131"/>
      <c r="AV13" t="s" s="133">
        <f>IF(AU13&lt;&gt;"",AS13*3600+AT13*60+AU13,"")</f>
      </c>
      <c r="AW13" t="s" s="134">
        <f>IF(AQ13&lt;&gt;"",AV13-AR13,"")</f>
      </c>
      <c r="AX13" s="135">
        <f>IF(AND(AW13&lt;&gt;"",AW13&gt;'Point'!$I$8),AW13-'Point'!$I$8,0)</f>
        <v>0</v>
      </c>
      <c r="AY13" s="132">
        <f>IF(AX13&lt;&gt;0,VLOOKUP(AX13,'Point'!$I$11:$J$48,2),0)</f>
        <v>0</v>
      </c>
      <c r="AZ13" s="128"/>
      <c r="BA13" t="s" s="134">
        <f>IF(AZ13&lt;&gt;"",AZ13-AY13,"")</f>
      </c>
      <c r="BB13" t="s" s="134">
        <f>IF(AV13&lt;&gt;"",BA13*10000-AW13,"")</f>
      </c>
      <c r="BC13" t="s" s="134">
        <f>IF(AZ13&lt;&gt;"",RANK(BB13,$BB$5:$BB$24,0),"")</f>
      </c>
      <c r="BD13" s="119">
        <f>IF(BA13&lt;&gt;"",VLOOKUP(BC13,'Point'!$A$3:$B$122,2),0)</f>
        <v>0</v>
      </c>
      <c r="BE13" s="120">
        <f>IF($C14,$C14,"")</f>
        <v>140</v>
      </c>
      <c r="BF13" s="136"/>
      <c r="BG13" s="137"/>
      <c r="BH13" s="138">
        <f>BG13+BF13</f>
        <v>0</v>
      </c>
      <c r="BI13" s="136"/>
      <c r="BJ13" s="137"/>
      <c r="BK13" s="139"/>
      <c r="BL13" s="136"/>
      <c r="BM13" s="137"/>
      <c r="BN13" s="138">
        <f>BM13+BL13</f>
        <v>0</v>
      </c>
      <c r="BO13" s="136"/>
      <c r="BP13" s="137"/>
      <c r="BQ13" s="139"/>
      <c r="BR13" s="140"/>
      <c r="BS13" s="141"/>
      <c r="BT13" s="142"/>
      <c r="BU13" s="143">
        <f>IF($C13,$C13,"")</f>
        <v>138</v>
      </c>
      <c r="BV13" s="144"/>
      <c r="BW13" s="145"/>
    </row>
    <row r="14" ht="24.95" customHeight="1">
      <c r="A14" s="106">
        <f>IF(C14,RANK(B14,$B$5:$B$28),"")</f>
        <v>10</v>
      </c>
      <c r="B14" s="107">
        <f>IF(C14,(O14+AM14+BD14+BT14),"")</f>
        <v>248</v>
      </c>
      <c r="C14" s="108">
        <v>140</v>
      </c>
      <c r="D14" t="s" s="109">
        <v>114</v>
      </c>
      <c r="E14" t="s" s="110">
        <v>115</v>
      </c>
      <c r="F14" t="s" s="184">
        <v>88</v>
      </c>
      <c r="G14" t="s" s="112">
        <v>94</v>
      </c>
      <c r="H14" t="s" s="113">
        <v>95</v>
      </c>
      <c r="I14" s="114">
        <f>IF(C14,N14,"")</f>
        <v>13</v>
      </c>
      <c r="J14" s="115">
        <f>IF(C14,AL14,"")</f>
        <v>8</v>
      </c>
      <c r="K14" t="s" s="116">
        <f>IF(C14,BC14,"")</f>
      </c>
      <c r="L14" s="117">
        <f>IF(C14,BN14,"")</f>
        <v>0</v>
      </c>
      <c r="M14" s="118">
        <f>IF($C14,$C14,"")</f>
        <v>140</v>
      </c>
      <c r="N14" s="115">
        <v>13</v>
      </c>
      <c r="O14" s="173">
        <f>IF(N14,VLOOKUP(N14,'Point'!$A$3:$B$122,2),0)</f>
        <v>119</v>
      </c>
      <c r="P14" s="143">
        <f>IF($C14,$C14,"")</f>
        <v>140</v>
      </c>
      <c r="Q14" s="122">
        <v>0</v>
      </c>
      <c r="R14" s="122">
        <v>0</v>
      </c>
      <c r="S14" s="123">
        <v>0</v>
      </c>
      <c r="T14" s="106">
        <f>IF(S14&lt;&gt;"",Q14*3600+R14*60+S14,"")</f>
        <v>0</v>
      </c>
      <c r="U14" t="s" s="174">
        <v>100</v>
      </c>
      <c r="V14" s="122">
        <v>3</v>
      </c>
      <c r="W14" s="152">
        <v>15</v>
      </c>
      <c r="X14" s="150">
        <v>55</v>
      </c>
      <c r="Y14" s="125">
        <f>IF(W14&lt;&gt;"",U14*3600+V14*60+W14+X14/100,"")</f>
        <v>195.55</v>
      </c>
      <c r="Z14" s="106">
        <f>IF(X14&lt;&gt;"",Y14-T14,"")</f>
        <v>195.55</v>
      </c>
      <c r="AA14" s="122">
        <v>0</v>
      </c>
      <c r="AB14" s="122">
        <v>0</v>
      </c>
      <c r="AC14" s="123">
        <v>0</v>
      </c>
      <c r="AD14" s="106">
        <f>IF(AC14&lt;&gt;"",AA14*3600+AB14*60+AC14,"")</f>
        <v>0</v>
      </c>
      <c r="AE14" s="122">
        <v>0</v>
      </c>
      <c r="AF14" s="151">
        <v>3</v>
      </c>
      <c r="AG14" s="151">
        <v>8</v>
      </c>
      <c r="AH14" s="152">
        <v>25</v>
      </c>
      <c r="AI14" s="125">
        <f>IF(AG14&lt;&gt;"",AE14*3600+AF14*60+AG14+AH14/100,"")</f>
        <v>188.25</v>
      </c>
      <c r="AJ14" s="125">
        <f>IF(AH14&lt;&gt;"",AI14-AD14,"")</f>
        <v>188.25</v>
      </c>
      <c r="AK14" s="106">
        <f>IF(OR(Z14&lt;&gt;"",AJ14&lt;&gt;""),MIN(Z14,AJ14),"")</f>
        <v>188.25</v>
      </c>
      <c r="AL14" s="132">
        <f>IF(AK14&lt;&gt;"",RANK(AK14,$AK$5:$AK$28,1),"")</f>
        <v>8</v>
      </c>
      <c r="AM14" s="119">
        <f>IF(AL14&lt;&gt;"",VLOOKUP(AL14,'Point'!$A$3:$B$122,2),0)</f>
        <v>129</v>
      </c>
      <c r="AN14" s="120">
        <f>IF($C14,$C14,"")</f>
        <v>140</v>
      </c>
      <c r="AO14" s="126"/>
      <c r="AP14" s="127"/>
      <c r="AQ14" s="128"/>
      <c r="AR14" t="s" s="129">
        <f>IF(AQ14&lt;&gt;"",AO14*3600+AP14*60+AQ14,"")</f>
      </c>
      <c r="AS14" s="126"/>
      <c r="AT14" s="130"/>
      <c r="AU14" s="131"/>
      <c r="AV14" t="s" s="133">
        <f>IF(AU14&lt;&gt;"",AS14*3600+AT14*60+AU14,"")</f>
      </c>
      <c r="AW14" t="s" s="134">
        <f>IF(AQ14&lt;&gt;"",AV14-AR14,"")</f>
      </c>
      <c r="AX14" s="135">
        <f>IF(AND(AW14&lt;&gt;"",AW14&gt;'Point'!$I$8),AW14-'Point'!$I$8,0)</f>
        <v>0</v>
      </c>
      <c r="AY14" s="132">
        <f>IF(AX14&lt;&gt;0,VLOOKUP(AX14,'Point'!$I$11:$J$48,2),0)</f>
        <v>0</v>
      </c>
      <c r="AZ14" s="128"/>
      <c r="BA14" t="s" s="134">
        <f>IF(AZ14&lt;&gt;"",AZ14-AY14,"")</f>
      </c>
      <c r="BB14" t="s" s="134">
        <f>IF(AV14&lt;&gt;"",BA14*10000-AW14,"")</f>
      </c>
      <c r="BC14" t="s" s="134">
        <f>IF(AZ14&lt;&gt;"",RANK(BB14,$BB$5:$BB$24,0),"")</f>
      </c>
      <c r="BD14" s="119">
        <f>IF(BA14&lt;&gt;"",VLOOKUP(BC14,'Point'!$A$3:$B$122,2),0)</f>
        <v>0</v>
      </c>
      <c r="BE14" s="120">
        <f>IF($C14,$C14,"")</f>
        <v>140</v>
      </c>
      <c r="BF14" s="136"/>
      <c r="BG14" s="137"/>
      <c r="BH14" s="138">
        <f>BG14+BF14</f>
        <v>0</v>
      </c>
      <c r="BI14" s="136"/>
      <c r="BJ14" s="137"/>
      <c r="BK14" s="139"/>
      <c r="BL14" s="136"/>
      <c r="BM14" s="137"/>
      <c r="BN14" s="138">
        <f>BM14+BL14</f>
        <v>0</v>
      </c>
      <c r="BO14" s="136"/>
      <c r="BP14" s="137"/>
      <c r="BQ14" s="139"/>
      <c r="BR14" s="140"/>
      <c r="BS14" s="141"/>
      <c r="BT14" s="142"/>
      <c r="BU14" s="143">
        <f>IF($C14,$C14,"")</f>
        <v>140</v>
      </c>
      <c r="BV14" s="144"/>
      <c r="BW14" s="145"/>
    </row>
    <row r="15" ht="24.95" customHeight="1">
      <c r="A15" s="106">
        <f>IF(C15,RANK(B15,$B$5:$B$28),"")</f>
        <v>11</v>
      </c>
      <c r="B15" s="107">
        <f>IF(C15,(O15+AM15+BD15+BT15),"")</f>
        <v>246</v>
      </c>
      <c r="C15" s="108">
        <v>114</v>
      </c>
      <c r="D15" t="s" s="185">
        <v>116</v>
      </c>
      <c r="E15" t="s" s="186">
        <v>117</v>
      </c>
      <c r="F15" t="s" s="182">
        <v>118</v>
      </c>
      <c r="G15" t="s" s="183">
        <v>94</v>
      </c>
      <c r="H15" t="s" s="113">
        <v>95</v>
      </c>
      <c r="I15" s="153"/>
      <c r="J15" s="115">
        <f>IF(C15,AL15,"")</f>
        <v>13</v>
      </c>
      <c r="K15" s="153"/>
      <c r="L15" s="154"/>
      <c r="M15" s="155"/>
      <c r="N15" s="115">
        <v>9</v>
      </c>
      <c r="O15" s="173">
        <f>IF(N15,VLOOKUP(N15,'Point'!$A$3:$B$122,2),0)</f>
        <v>127</v>
      </c>
      <c r="P15" s="157"/>
      <c r="Q15" s="122">
        <v>0</v>
      </c>
      <c r="R15" s="122">
        <v>0</v>
      </c>
      <c r="S15" s="123">
        <v>0</v>
      </c>
      <c r="T15" s="106">
        <f>IF(S15&lt;&gt;"",Q15*3600+R15*60+S15,"")</f>
        <v>0</v>
      </c>
      <c r="U15" t="s" s="174">
        <v>100</v>
      </c>
      <c r="V15" s="122">
        <v>4</v>
      </c>
      <c r="W15" s="152">
        <v>54</v>
      </c>
      <c r="X15" s="150">
        <v>69</v>
      </c>
      <c r="Y15" s="125">
        <f>IF(W15&lt;&gt;"",U15*3600+V15*60+W15+X15/100,"")</f>
        <v>294.69</v>
      </c>
      <c r="Z15" s="106">
        <f>IF(X15&lt;&gt;"",Y15-T15,"")</f>
        <v>294.69</v>
      </c>
      <c r="AA15" s="122">
        <v>0</v>
      </c>
      <c r="AB15" s="122">
        <v>0</v>
      </c>
      <c r="AC15" s="123">
        <v>0</v>
      </c>
      <c r="AD15" s="106">
        <f>IF(AC15&lt;&gt;"",AA15*3600+AB15*60+AC15,"")</f>
        <v>0</v>
      </c>
      <c r="AE15" s="122">
        <v>0</v>
      </c>
      <c r="AF15" s="151">
        <v>3</v>
      </c>
      <c r="AG15" s="151">
        <v>33</v>
      </c>
      <c r="AH15" s="152">
        <v>0</v>
      </c>
      <c r="AI15" s="125">
        <f>IF(AG15&lt;&gt;"",AE15*3600+AF15*60+AG15+AH15/100,"")</f>
        <v>213</v>
      </c>
      <c r="AJ15" s="125">
        <f>IF(AH15&lt;&gt;"",AI15-AD15,"")</f>
        <v>213</v>
      </c>
      <c r="AK15" s="106">
        <f>IF(OR(Z15&lt;&gt;"",AJ15&lt;&gt;""),MIN(Z15,AJ15),"")</f>
        <v>213</v>
      </c>
      <c r="AL15" s="132">
        <f>IF(AK15&lt;&gt;"",RANK(AK15,$AK$5:$AK$28,1),"")</f>
        <v>13</v>
      </c>
      <c r="AM15" s="119">
        <f>IF(AL15&lt;&gt;"",VLOOKUP(AL15,'Point'!$A$3:$B$122,2),0)</f>
        <v>119</v>
      </c>
      <c r="AN15" s="156"/>
      <c r="AO15" s="126"/>
      <c r="AP15" s="127"/>
      <c r="AQ15" s="128"/>
      <c r="AR15" t="s" s="129">
        <f>IF(AQ15&lt;&gt;"",AO15*3600+AP15*60+AQ15,"")</f>
      </c>
      <c r="AS15" s="126"/>
      <c r="AT15" s="127"/>
      <c r="AU15" s="128"/>
      <c r="AV15" t="s" s="133">
        <f>IF(AU15&lt;&gt;"",AS15*3600+AT15*60+AU15,"")</f>
      </c>
      <c r="AW15" t="s" s="134">
        <f>IF(AQ15&lt;&gt;"",AV15-AR15,"")</f>
      </c>
      <c r="AX15" s="135">
        <f>IF(AND(AW15&lt;&gt;"",AW15&gt;'Point'!$I$8),AW15-'Point'!$I$8,0)</f>
        <v>0</v>
      </c>
      <c r="AY15" s="132">
        <f>IF(AX15&lt;&gt;0,VLOOKUP(AX15,'Point'!$I$11:$J$48,2),0)</f>
        <v>0</v>
      </c>
      <c r="AZ15" s="128"/>
      <c r="BA15" t="s" s="134">
        <f>IF(AZ15&lt;&gt;"",AZ15-AY15,"")</f>
      </c>
      <c r="BB15" t="s" s="134">
        <f>IF(AV15&lt;&gt;"",BA15*10000-AW15,"")</f>
      </c>
      <c r="BC15" t="s" s="134">
        <f>IF(AZ15&lt;&gt;"",RANK(BB15,$BB$5:$BB$24,0),"")</f>
      </c>
      <c r="BD15" s="119">
        <f>IF(BA15&lt;&gt;"",VLOOKUP(BC15,'Point'!$A$3:$B$122,2),0)</f>
        <v>0</v>
      </c>
      <c r="BE15" s="156"/>
      <c r="BF15" s="136"/>
      <c r="BG15" s="137"/>
      <c r="BH15" s="138">
        <f>BG15+BF15</f>
        <v>0</v>
      </c>
      <c r="BI15" s="136"/>
      <c r="BJ15" s="137"/>
      <c r="BK15" s="139"/>
      <c r="BL15" s="136"/>
      <c r="BM15" s="137"/>
      <c r="BN15" s="138">
        <f>BM15+BL15</f>
        <v>0</v>
      </c>
      <c r="BO15" s="136"/>
      <c r="BP15" s="137"/>
      <c r="BQ15" s="139"/>
      <c r="BR15" s="140"/>
      <c r="BS15" s="141"/>
      <c r="BT15" s="142"/>
      <c r="BU15" s="157"/>
      <c r="BV15" s="144"/>
      <c r="BW15" s="145"/>
    </row>
    <row r="16" ht="24.95" customHeight="1">
      <c r="A16" s="106">
        <f>IF(C16,RANK(B16,$B$5:$B$28),"")</f>
        <v>12</v>
      </c>
      <c r="B16" s="107">
        <f>IF(C16,(O16+AM16+BD16+BT16),"")</f>
        <v>244</v>
      </c>
      <c r="C16" s="108">
        <v>159</v>
      </c>
      <c r="D16" t="s" s="109">
        <v>119</v>
      </c>
      <c r="E16" t="s" s="110">
        <v>120</v>
      </c>
      <c r="F16" t="s" s="109">
        <v>85</v>
      </c>
      <c r="G16" t="s" s="112">
        <v>94</v>
      </c>
      <c r="H16" t="s" s="113">
        <v>95</v>
      </c>
      <c r="I16" s="153"/>
      <c r="J16" s="115">
        <f>IF(C16,AL16,"")</f>
        <v>9</v>
      </c>
      <c r="K16" s="153"/>
      <c r="L16" s="154"/>
      <c r="M16" s="155"/>
      <c r="N16" s="115">
        <v>14</v>
      </c>
      <c r="O16" s="173">
        <f>IF(N16,VLOOKUP(N16,'Point'!$A$3:$B$122,2),0)</f>
        <v>117</v>
      </c>
      <c r="P16" s="157"/>
      <c r="Q16" s="122">
        <v>0</v>
      </c>
      <c r="R16" s="122">
        <v>0</v>
      </c>
      <c r="S16" s="123">
        <v>0</v>
      </c>
      <c r="T16" s="106">
        <f>IF(S16&lt;&gt;"",Q16*3600+R16*60+S16,"")</f>
        <v>0</v>
      </c>
      <c r="U16" s="122">
        <v>0</v>
      </c>
      <c r="V16" s="122">
        <v>3</v>
      </c>
      <c r="W16" s="123">
        <v>14</v>
      </c>
      <c r="X16" s="150">
        <v>20</v>
      </c>
      <c r="Y16" s="125">
        <f>IF(W16&lt;&gt;"",U16*3600+V16*60+W16+X16/100,"")</f>
        <v>194.2</v>
      </c>
      <c r="Z16" s="106">
        <f>IF(X16&lt;&gt;"",Y16-T16,"")</f>
        <v>194.2</v>
      </c>
      <c r="AA16" s="122">
        <v>0</v>
      </c>
      <c r="AB16" s="122">
        <v>0</v>
      </c>
      <c r="AC16" s="123">
        <v>0</v>
      </c>
      <c r="AD16" s="106">
        <f>IF(AC16&lt;&gt;"",AA16*3600+AB16*60+AC16,"")</f>
        <v>0</v>
      </c>
      <c r="AE16" s="122">
        <v>0</v>
      </c>
      <c r="AF16" s="151">
        <v>3</v>
      </c>
      <c r="AG16" s="151">
        <v>26</v>
      </c>
      <c r="AH16" s="152">
        <v>66</v>
      </c>
      <c r="AI16" s="125">
        <f>IF(AG16&lt;&gt;"",AE16*3600+AF16*60+AG16+AH16/100,"")</f>
        <v>206.66</v>
      </c>
      <c r="AJ16" s="125">
        <f>IF(AH16&lt;&gt;"",AI16-AD16,"")</f>
        <v>206.66</v>
      </c>
      <c r="AK16" s="106">
        <f>IF(OR(Z16&lt;&gt;"",AJ16&lt;&gt;""),MIN(Z16,AJ16),"")</f>
        <v>194.2</v>
      </c>
      <c r="AL16" s="132">
        <f>IF(AK16&lt;&gt;"",RANK(AK16,$AK$5:$AK$28,1),"")</f>
        <v>9</v>
      </c>
      <c r="AM16" s="119">
        <f>IF(AL16&lt;&gt;"",VLOOKUP(AL16,'Point'!$A$3:$B$122,2),0)</f>
        <v>127</v>
      </c>
      <c r="AN16" s="156"/>
      <c r="AO16" s="126"/>
      <c r="AP16" s="127"/>
      <c r="AQ16" s="128"/>
      <c r="AR16" t="s" s="129">
        <f>IF(AQ16&lt;&gt;"",AO16*3600+AP16*60+AQ16,"")</f>
      </c>
      <c r="AS16" s="126"/>
      <c r="AT16" s="127"/>
      <c r="AU16" s="128"/>
      <c r="AV16" t="s" s="133">
        <f>IF(AU16&lt;&gt;"",AS16*3600+AT16*60+AU16,"")</f>
      </c>
      <c r="AW16" t="s" s="134">
        <f>IF(AQ16&lt;&gt;"",AV16-AR16,"")</f>
      </c>
      <c r="AX16" s="135">
        <f>IF(AND(AW16&lt;&gt;"",AW16&gt;'Point'!$I$8),AW16-'Point'!$I$8,0)</f>
        <v>0</v>
      </c>
      <c r="AY16" s="132">
        <f>IF(AX16&lt;&gt;0,VLOOKUP(AX16,'Point'!$I$11:$J$48,2),0)</f>
        <v>0</v>
      </c>
      <c r="AZ16" s="128"/>
      <c r="BA16" t="s" s="134">
        <f>IF(AZ16&lt;&gt;"",AZ16-AY16,"")</f>
      </c>
      <c r="BB16" t="s" s="134">
        <f>IF(AV16&lt;&gt;"",BA16*10000-AW16,"")</f>
      </c>
      <c r="BC16" t="s" s="134">
        <f>IF(AZ16&lt;&gt;"",RANK(BB16,$BB$5:$BB$24,0),"")</f>
      </c>
      <c r="BD16" s="119">
        <f>IF(BA16&lt;&gt;"",VLOOKUP(BC16,'Point'!$A$3:$B$122,2),0)</f>
        <v>0</v>
      </c>
      <c r="BE16" s="156"/>
      <c r="BF16" s="136"/>
      <c r="BG16" s="137"/>
      <c r="BH16" s="139"/>
      <c r="BI16" s="136"/>
      <c r="BJ16" s="137"/>
      <c r="BK16" s="139"/>
      <c r="BL16" s="136"/>
      <c r="BM16" s="137"/>
      <c r="BN16" s="138">
        <f>BM16+BL16</f>
        <v>0</v>
      </c>
      <c r="BO16" s="136"/>
      <c r="BP16" s="137"/>
      <c r="BQ16" s="139"/>
      <c r="BR16" s="140"/>
      <c r="BS16" s="141"/>
      <c r="BT16" s="142"/>
      <c r="BU16" s="157"/>
      <c r="BV16" s="144"/>
      <c r="BW16" s="145"/>
    </row>
    <row r="17" ht="24.95" customHeight="1">
      <c r="A17" s="106">
        <f>IF(C17,RANK(B17,$B$5:$B$28),"")</f>
        <v>13</v>
      </c>
      <c r="B17" s="107">
        <f>IF(C17,(O17+AM17+BD17+BT17),"")</f>
        <v>238</v>
      </c>
      <c r="C17" s="108">
        <v>121</v>
      </c>
      <c r="D17" t="s" s="187">
        <v>121</v>
      </c>
      <c r="E17" t="s" s="188">
        <v>122</v>
      </c>
      <c r="F17" t="s" s="189">
        <v>123</v>
      </c>
      <c r="G17" t="s" s="112">
        <v>94</v>
      </c>
      <c r="H17" t="s" s="113">
        <v>78</v>
      </c>
      <c r="I17" s="114">
        <f>IF(C23,N17,"")</f>
        <v>10</v>
      </c>
      <c r="J17" s="115">
        <f>IF(C17,AL17,"")</f>
        <v>16</v>
      </c>
      <c r="K17" t="s" s="116">
        <f>IF(C23,BC17,"")</f>
      </c>
      <c r="L17" s="117">
        <f>IF(C23,BN17,"")</f>
        <v>0</v>
      </c>
      <c r="M17" s="118">
        <f>IF($C23,$C23,"")</f>
        <v>158</v>
      </c>
      <c r="N17" s="115">
        <v>10</v>
      </c>
      <c r="O17" s="173">
        <f>IF(N17,VLOOKUP(N17,'Point'!$A$3:$B$122,2),0)</f>
        <v>125</v>
      </c>
      <c r="P17" s="143">
        <f>IF($C23,$C23,"")</f>
        <v>158</v>
      </c>
      <c r="Q17" s="122">
        <v>0</v>
      </c>
      <c r="R17" s="122">
        <v>0</v>
      </c>
      <c r="S17" s="123">
        <v>0</v>
      </c>
      <c r="T17" s="106">
        <f>IF(S17&lt;&gt;"",Q17*3600+R17*60+S17,"")</f>
        <v>0</v>
      </c>
      <c r="U17" t="s" s="174">
        <v>100</v>
      </c>
      <c r="V17" s="122">
        <v>3</v>
      </c>
      <c r="W17" s="152">
        <v>58</v>
      </c>
      <c r="X17" s="150">
        <v>5</v>
      </c>
      <c r="Y17" s="125">
        <f>IF(W17&lt;&gt;"",U17*3600+V17*60+W17+X17/100,"")</f>
        <v>238.05</v>
      </c>
      <c r="Z17" s="106">
        <f>IF(X17&lt;&gt;"",Y17-T17,"")</f>
        <v>238.05</v>
      </c>
      <c r="AA17" s="122">
        <v>0</v>
      </c>
      <c r="AB17" s="122">
        <v>0</v>
      </c>
      <c r="AC17" s="123">
        <v>0</v>
      </c>
      <c r="AD17" s="106">
        <f>IF(AC17&lt;&gt;"",AA17*3600+AB17*60+AC17,"")</f>
        <v>0</v>
      </c>
      <c r="AE17" s="122">
        <v>0</v>
      </c>
      <c r="AF17" s="151">
        <v>3</v>
      </c>
      <c r="AG17" s="151">
        <v>43</v>
      </c>
      <c r="AH17" s="152">
        <v>26</v>
      </c>
      <c r="AI17" s="125">
        <f>IF(AG17&lt;&gt;"",AE17*3600+AF17*60+AG17+AH17/100,"")</f>
        <v>223.26</v>
      </c>
      <c r="AJ17" s="125">
        <f>IF(AH17&lt;&gt;"",AI17-AD17,"")</f>
        <v>223.26</v>
      </c>
      <c r="AK17" s="106">
        <f>IF(OR(Z17&lt;&gt;"",AJ17&lt;&gt;""),MIN(Z17,AJ17),"")</f>
        <v>223.26</v>
      </c>
      <c r="AL17" s="132">
        <f>IF(AK17&lt;&gt;"",RANK(AK17,$AK$5:$AK$28,1),"")</f>
        <v>16</v>
      </c>
      <c r="AM17" s="119">
        <f>IF(AL17&lt;&gt;"",VLOOKUP(AL17,'Point'!$A$3:$B$122,2),0)</f>
        <v>113</v>
      </c>
      <c r="AN17" s="120">
        <f>IF($C23,$C23,"")</f>
        <v>158</v>
      </c>
      <c r="AO17" s="126"/>
      <c r="AP17" s="127"/>
      <c r="AQ17" s="128"/>
      <c r="AR17" t="s" s="129">
        <f>IF(AQ17&lt;&gt;"",AO17*3600+AP17*60+AQ17,"")</f>
      </c>
      <c r="AS17" s="126"/>
      <c r="AT17" s="127"/>
      <c r="AU17" s="128"/>
      <c r="AV17" t="s" s="133">
        <f>IF(AU17&lt;&gt;"",AS17*3600+AT17*60+AU17,"")</f>
      </c>
      <c r="AW17" t="s" s="134">
        <f>IF(AQ17&lt;&gt;"",AV17-AR17,"")</f>
      </c>
      <c r="AX17" s="135">
        <f>IF(AND(AW17&lt;&gt;"",AW17&gt;'Point'!$I$8),AW17-'Point'!$I$8,0)</f>
        <v>0</v>
      </c>
      <c r="AY17" s="132">
        <f>IF(AX17&lt;&gt;0,VLOOKUP(AX17,'Point'!$I$11:$J$48,2),0)</f>
        <v>0</v>
      </c>
      <c r="AZ17" s="128"/>
      <c r="BA17" t="s" s="134">
        <f>IF(AZ17&lt;&gt;"",AZ17-AY17,"")</f>
      </c>
      <c r="BB17" t="s" s="134">
        <f>IF(AV17&lt;&gt;"",BA17*10000-AW17,"")</f>
      </c>
      <c r="BC17" t="s" s="134">
        <f>IF(AZ17&lt;&gt;"",RANK(BB17,$BB$5:$BB$24,0),"")</f>
      </c>
      <c r="BD17" s="119">
        <f>IF(BA17&lt;&gt;"",VLOOKUP(BC17,'Point'!$A$3:$B$122,2),0)</f>
        <v>0</v>
      </c>
      <c r="BE17" s="120">
        <f>IF($C23,$C23,"")</f>
        <v>158</v>
      </c>
      <c r="BF17" s="136"/>
      <c r="BG17" s="137"/>
      <c r="BH17" s="138">
        <f>BG17+BF17</f>
        <v>0</v>
      </c>
      <c r="BI17" s="136"/>
      <c r="BJ17" s="137"/>
      <c r="BK17" s="139"/>
      <c r="BL17" s="136"/>
      <c r="BM17" s="137"/>
      <c r="BN17" s="138">
        <f>BM17+BL17</f>
        <v>0</v>
      </c>
      <c r="BO17" s="136"/>
      <c r="BP17" s="137"/>
      <c r="BQ17" s="139"/>
      <c r="BR17" s="140"/>
      <c r="BS17" s="141"/>
      <c r="BT17" s="142"/>
      <c r="BU17" s="143">
        <f>IF($C17,$C17,"")</f>
        <v>121</v>
      </c>
      <c r="BV17" s="144"/>
      <c r="BW17" s="145"/>
    </row>
    <row r="18" ht="24.95" customHeight="1">
      <c r="A18" s="106">
        <v>14</v>
      </c>
      <c r="B18" s="107">
        <f>IF(C18,(O18+AM18+BD18+BT18),"")</f>
        <v>238</v>
      </c>
      <c r="C18" s="108">
        <v>143</v>
      </c>
      <c r="D18" t="s" s="158">
        <v>124</v>
      </c>
      <c r="E18" t="s" s="110">
        <v>125</v>
      </c>
      <c r="F18" t="s" s="111">
        <v>70</v>
      </c>
      <c r="G18" t="s" s="112">
        <v>94</v>
      </c>
      <c r="H18" t="s" s="113">
        <v>95</v>
      </c>
      <c r="I18" s="114">
        <f>IF(C18,N18,"")</f>
        <v>12</v>
      </c>
      <c r="J18" s="115">
        <f>IF(C18,AL18,"")</f>
        <v>14</v>
      </c>
      <c r="K18" t="s" s="116">
        <f>IF(C18,BC18,"")</f>
      </c>
      <c r="L18" s="117">
        <f>IF(C18,BN18,"")</f>
        <v>0</v>
      </c>
      <c r="M18" s="118">
        <f>IF($C18,$C18,"")</f>
        <v>143</v>
      </c>
      <c r="N18" s="115">
        <v>12</v>
      </c>
      <c r="O18" s="173">
        <f>IF(N18,VLOOKUP(N18,'Point'!$A$3:$B$122,2),0)</f>
        <v>121</v>
      </c>
      <c r="P18" s="143">
        <f>IF($C18,$C18,"")</f>
        <v>143</v>
      </c>
      <c r="Q18" s="122">
        <v>0</v>
      </c>
      <c r="R18" s="122">
        <v>0</v>
      </c>
      <c r="S18" s="123">
        <v>0</v>
      </c>
      <c r="T18" s="106">
        <f>IF(S18&lt;&gt;"",Q18*3600+R18*60+S18,"")</f>
        <v>0</v>
      </c>
      <c r="U18" t="s" s="174">
        <v>100</v>
      </c>
      <c r="V18" s="122">
        <v>3</v>
      </c>
      <c r="W18" s="152">
        <v>56</v>
      </c>
      <c r="X18" s="150">
        <v>83</v>
      </c>
      <c r="Y18" s="125">
        <f>IF(W18&lt;&gt;"",U18*3600+V18*60+W18+X18/100,"")</f>
        <v>236.83</v>
      </c>
      <c r="Z18" s="106">
        <f>IF(X18&lt;&gt;"",Y18-T18,"")</f>
        <v>236.83</v>
      </c>
      <c r="AA18" s="122">
        <v>0</v>
      </c>
      <c r="AB18" s="122">
        <v>0</v>
      </c>
      <c r="AC18" s="123">
        <v>0</v>
      </c>
      <c r="AD18" s="106">
        <f>IF(AC18&lt;&gt;"",AA18*3600+AB18*60+AC18,"")</f>
        <v>0</v>
      </c>
      <c r="AE18" s="122">
        <v>0</v>
      </c>
      <c r="AF18" s="151">
        <v>3</v>
      </c>
      <c r="AG18" s="151">
        <v>39</v>
      </c>
      <c r="AH18" s="152">
        <v>63</v>
      </c>
      <c r="AI18" s="125">
        <f>IF(AG18&lt;&gt;"",AE18*3600+AF18*60+AG18+AH18/100,"")</f>
        <v>219.63</v>
      </c>
      <c r="AJ18" s="125">
        <f>IF(AH18&lt;&gt;"",AI18-AD18,"")</f>
        <v>219.63</v>
      </c>
      <c r="AK18" s="106">
        <f>IF(OR(Z18&lt;&gt;"",AJ18&lt;&gt;""),MIN(Z18,AJ18),"")</f>
        <v>219.63</v>
      </c>
      <c r="AL18" s="132">
        <f>IF(AK18&lt;&gt;"",RANK(AK18,$AK$5:$AK$28,1),"")</f>
        <v>14</v>
      </c>
      <c r="AM18" s="119">
        <f>IF(AL18&lt;&gt;"",VLOOKUP(AL18,'Point'!$A$3:$B$122,2),0)</f>
        <v>117</v>
      </c>
      <c r="AN18" s="120">
        <f>IF($C18,$C18,"")</f>
        <v>143</v>
      </c>
      <c r="AO18" s="126"/>
      <c r="AP18" s="127"/>
      <c r="AQ18" s="128"/>
      <c r="AR18" t="s" s="129">
        <f>IF(AQ18&lt;&gt;"",AO18*3600+AP18*60+AQ18,"")</f>
      </c>
      <c r="AS18" s="126"/>
      <c r="AT18" s="127"/>
      <c r="AU18" s="128"/>
      <c r="AV18" t="s" s="133">
        <f>IF(AU18&lt;&gt;"",AS18*3600+AT18*60+AU18,"")</f>
      </c>
      <c r="AW18" t="s" s="134">
        <f>IF(AQ18&lt;&gt;"",AV18-AR18,"")</f>
      </c>
      <c r="AX18" s="135">
        <f>IF(AND(AW18&lt;&gt;"",AW18&gt;'Point'!$I$8),AW18-'Point'!$I$8,0)</f>
        <v>0</v>
      </c>
      <c r="AY18" s="132">
        <f>IF(AX18&lt;&gt;0,VLOOKUP(AX18,'Point'!$I$11:$J$48,2),0)</f>
        <v>0</v>
      </c>
      <c r="AZ18" s="128"/>
      <c r="BA18" t="s" s="134">
        <f>IF(AZ18&lt;&gt;"",AZ18-AY18,"")</f>
      </c>
      <c r="BB18" t="s" s="134">
        <f>IF(AV18&lt;&gt;"",BA18*10000-AW18,"")</f>
      </c>
      <c r="BC18" t="s" s="134">
        <f>IF(AZ18&lt;&gt;"",RANK(BB18,$BB$5:$BB$24,0),"")</f>
      </c>
      <c r="BD18" s="119">
        <f>IF(BA18&lt;&gt;"",VLOOKUP(BC18,'Point'!$A$3:$B$122,2),0)</f>
        <v>0</v>
      </c>
      <c r="BE18" s="120">
        <f>IF($C18,$C18,"")</f>
        <v>143</v>
      </c>
      <c r="BF18" s="136"/>
      <c r="BG18" s="137"/>
      <c r="BH18" s="138">
        <f>BG18+BF18</f>
        <v>0</v>
      </c>
      <c r="BI18" s="136"/>
      <c r="BJ18" s="137"/>
      <c r="BK18" s="139"/>
      <c r="BL18" s="136"/>
      <c r="BM18" s="137"/>
      <c r="BN18" s="138">
        <f>BM18+BL18</f>
        <v>0</v>
      </c>
      <c r="BO18" s="136"/>
      <c r="BP18" s="137"/>
      <c r="BQ18" s="139"/>
      <c r="BR18" s="140"/>
      <c r="BS18" s="141"/>
      <c r="BT18" s="142"/>
      <c r="BU18" s="143">
        <f>IF($C18,$C18,"")</f>
        <v>143</v>
      </c>
      <c r="BV18" s="144"/>
      <c r="BW18" s="145"/>
    </row>
    <row r="19" ht="24.95" customHeight="1">
      <c r="A19" s="106">
        <f>IF(C19,RANK(B19,$B$5:$B$28),"")</f>
        <v>15</v>
      </c>
      <c r="B19" s="107">
        <f>IF(C19,(O19+AM19+BD19+BT19),"")</f>
        <v>232</v>
      </c>
      <c r="C19" s="108">
        <v>148</v>
      </c>
      <c r="D19" t="s" s="175">
        <v>126</v>
      </c>
      <c r="E19" t="s" s="190">
        <v>127</v>
      </c>
      <c r="F19" t="s" s="191">
        <v>128</v>
      </c>
      <c r="G19" t="s" s="167">
        <v>94</v>
      </c>
      <c r="H19" t="s" s="113">
        <v>95</v>
      </c>
      <c r="I19" s="153"/>
      <c r="J19" s="115">
        <f>IF(C19,AL19,"")</f>
        <v>10</v>
      </c>
      <c r="K19" s="153"/>
      <c r="L19" s="154"/>
      <c r="M19" s="155"/>
      <c r="N19" s="115">
        <v>19</v>
      </c>
      <c r="O19" s="173">
        <f>IF(N19,VLOOKUP(N19,'Point'!$A$3:$B$122,2),0)</f>
        <v>107</v>
      </c>
      <c r="P19" s="157"/>
      <c r="Q19" s="122">
        <v>0</v>
      </c>
      <c r="R19" s="122">
        <v>0</v>
      </c>
      <c r="S19" s="123">
        <v>0</v>
      </c>
      <c r="T19" s="106">
        <f>IF(S19&lt;&gt;"",Q19*3600+R19*60+S19,"")</f>
        <v>0</v>
      </c>
      <c r="U19" s="122">
        <v>0</v>
      </c>
      <c r="V19" s="122">
        <v>3</v>
      </c>
      <c r="W19" s="152">
        <v>45</v>
      </c>
      <c r="X19" s="150">
        <v>13</v>
      </c>
      <c r="Y19" s="125">
        <f>IF(W19&lt;&gt;"",U19*3600+V19*60+W19+X19/100,"")</f>
        <v>225.13</v>
      </c>
      <c r="Z19" s="106">
        <f>IF(X19&lt;&gt;"",Y19-T19,"")</f>
        <v>225.13</v>
      </c>
      <c r="AA19" s="122">
        <v>0</v>
      </c>
      <c r="AB19" s="122">
        <v>0</v>
      </c>
      <c r="AC19" s="123">
        <v>0</v>
      </c>
      <c r="AD19" s="106">
        <f>IF(AC19&lt;&gt;"",AA19*3600+AB19*60+AC19,"")</f>
        <v>0</v>
      </c>
      <c r="AE19" s="122">
        <v>0</v>
      </c>
      <c r="AF19" s="151">
        <v>3</v>
      </c>
      <c r="AG19" s="151">
        <v>16</v>
      </c>
      <c r="AH19" s="152">
        <v>8</v>
      </c>
      <c r="AI19" s="125">
        <f>IF(AG19&lt;&gt;"",AE19*3600+AF19*60+AG19+AH19/100,"")</f>
        <v>196.08</v>
      </c>
      <c r="AJ19" s="125">
        <f>IF(AH19&lt;&gt;"",AI19-AD19,"")</f>
        <v>196.08</v>
      </c>
      <c r="AK19" s="106">
        <f>IF(OR(Z19&lt;&gt;"",AJ19&lt;&gt;""),MIN(Z19,AJ19),"")</f>
        <v>196.08</v>
      </c>
      <c r="AL19" s="132">
        <f>IF(AK19&lt;&gt;"",RANK(AK19,$AK$5:$AK$28,1),"")</f>
        <v>10</v>
      </c>
      <c r="AM19" s="119">
        <f>IF(AL19&lt;&gt;"",VLOOKUP(AL19,'Point'!$A$3:$B$122,2),0)</f>
        <v>125</v>
      </c>
      <c r="AN19" s="156"/>
      <c r="AO19" s="126"/>
      <c r="AP19" s="127"/>
      <c r="AQ19" s="128"/>
      <c r="AR19" t="s" s="129">
        <f>IF(AQ19&lt;&gt;"",AO19*3600+AP19*60+AQ19,"")</f>
      </c>
      <c r="AS19" s="126"/>
      <c r="AT19" s="127"/>
      <c r="AU19" s="128"/>
      <c r="AV19" t="s" s="133">
        <f>IF(AU19&lt;&gt;"",AS19*3600+AT19*60+AU19,"")</f>
      </c>
      <c r="AW19" t="s" s="134">
        <f>IF(AQ19&lt;&gt;"",AV19-AR19,"")</f>
      </c>
      <c r="AX19" s="135">
        <f>IF(AND(AW19&lt;&gt;"",AW19&gt;'Point'!$I$8),AW19-'Point'!$I$8,0)</f>
        <v>0</v>
      </c>
      <c r="AY19" s="132">
        <f>IF(AX19&lt;&gt;0,VLOOKUP(AX19,'Point'!$I$11:$J$48,2),0)</f>
        <v>0</v>
      </c>
      <c r="AZ19" s="128"/>
      <c r="BA19" t="s" s="134">
        <f>IF(AZ19&lt;&gt;"",AZ19-AY19,"")</f>
      </c>
      <c r="BB19" t="s" s="134">
        <f>IF(AV19&lt;&gt;"",BA19*10000-AW19,"")</f>
      </c>
      <c r="BC19" t="s" s="134">
        <f>IF(AZ19&lt;&gt;"",RANK(BB19,$BB$5:$BB$24,0),"")</f>
      </c>
      <c r="BD19" s="119">
        <f>IF(BA19&lt;&gt;"",VLOOKUP(BC19,'Point'!$A$3:$B$122,2),0)</f>
        <v>0</v>
      </c>
      <c r="BE19" s="156"/>
      <c r="BF19" s="136"/>
      <c r="BG19" s="137"/>
      <c r="BH19" s="138">
        <f>BG19+BF19</f>
        <v>0</v>
      </c>
      <c r="BI19" s="136"/>
      <c r="BJ19" s="137"/>
      <c r="BK19" s="139"/>
      <c r="BL19" s="136"/>
      <c r="BM19" s="137"/>
      <c r="BN19" s="138">
        <f>BM19+BL19</f>
        <v>0</v>
      </c>
      <c r="BO19" s="136"/>
      <c r="BP19" s="137"/>
      <c r="BQ19" s="139"/>
      <c r="BR19" s="140"/>
      <c r="BS19" s="141"/>
      <c r="BT19" s="142"/>
      <c r="BU19" s="157"/>
      <c r="BV19" s="144"/>
      <c r="BW19" s="145"/>
    </row>
    <row r="20" ht="24.95" customHeight="1">
      <c r="A20" s="106">
        <f>IF(C20,RANK(B20,$B$5:$B$28),"")</f>
        <v>16</v>
      </c>
      <c r="B20" s="107">
        <f>IF(C20,(O20+AM20+BD20+BT20),"")</f>
        <v>224</v>
      </c>
      <c r="C20" s="108">
        <v>101</v>
      </c>
      <c r="D20" t="s" s="176">
        <v>129</v>
      </c>
      <c r="E20" t="s" s="148">
        <v>130</v>
      </c>
      <c r="F20" t="s" s="177">
        <v>131</v>
      </c>
      <c r="G20" t="s" s="112">
        <v>94</v>
      </c>
      <c r="H20" t="s" s="113">
        <v>95</v>
      </c>
      <c r="I20" s="114">
        <f>IF(C20,N20,"")</f>
        <v>15</v>
      </c>
      <c r="J20" s="115">
        <f>IF(C20,AL20,"")</f>
        <v>18</v>
      </c>
      <c r="K20" t="s" s="116">
        <f>IF(C20,BC20,"")</f>
      </c>
      <c r="L20" s="117">
        <f>IF(C20,BN20,"")</f>
        <v>0</v>
      </c>
      <c r="M20" s="118">
        <f>IF($C20,$C20,"")</f>
        <v>101</v>
      </c>
      <c r="N20" s="115">
        <v>15</v>
      </c>
      <c r="O20" s="173">
        <f>IF(N20,VLOOKUP(N20,'Point'!$A$3:$B$122,2),0)</f>
        <v>115</v>
      </c>
      <c r="P20" s="143">
        <f>IF($C20,$C20,"")</f>
        <v>101</v>
      </c>
      <c r="Q20" s="122">
        <v>0</v>
      </c>
      <c r="R20" s="122">
        <v>0</v>
      </c>
      <c r="S20" s="123">
        <v>0</v>
      </c>
      <c r="T20" s="106">
        <f>IF(S20&lt;&gt;"",Q20*3600+R20*60+S20,"")</f>
        <v>0</v>
      </c>
      <c r="U20" s="122">
        <v>0</v>
      </c>
      <c r="V20" s="122">
        <v>3</v>
      </c>
      <c r="W20" s="123">
        <v>48</v>
      </c>
      <c r="X20" s="150">
        <v>60</v>
      </c>
      <c r="Y20" s="125">
        <f>IF(W20&lt;&gt;"",U20*3600+V20*60+W20+X20/100,"")</f>
        <v>228.6</v>
      </c>
      <c r="Z20" s="106">
        <f>IF(X20&lt;&gt;"",Y20-T20,"")</f>
        <v>228.6</v>
      </c>
      <c r="AA20" s="127"/>
      <c r="AB20" s="127"/>
      <c r="AC20" s="128"/>
      <c r="AD20" t="s" s="133">
        <f>IF(AC20&lt;&gt;"",AA20*3600+AB20*60+AC20,"")</f>
      </c>
      <c r="AE20" s="127"/>
      <c r="AF20" s="130"/>
      <c r="AG20" s="130"/>
      <c r="AH20" s="131"/>
      <c r="AI20" t="s" s="129">
        <f>IF(AG20&lt;&gt;"",AE20*3600+AF20*60+AG20+AH20/100,"")</f>
      </c>
      <c r="AJ20" t="s" s="129">
        <f>IF(AH20&lt;&gt;"",AI20-AD20,"")</f>
      </c>
      <c r="AK20" s="106">
        <f>IF(OR(Z20&lt;&gt;"",AJ20&lt;&gt;""),MIN(Z20,AJ20),"")</f>
        <v>228.6</v>
      </c>
      <c r="AL20" s="132">
        <f>IF(AK20&lt;&gt;"",RANK(AK20,$AK$5:$AK$28,1),"")</f>
        <v>18</v>
      </c>
      <c r="AM20" s="119">
        <f>IF(AL20&lt;&gt;"",VLOOKUP(AL20,'Point'!$A$3:$B$122,2),0)</f>
        <v>109</v>
      </c>
      <c r="AN20" s="120">
        <f>IF($C20,$C20,"")</f>
        <v>101</v>
      </c>
      <c r="AO20" s="126"/>
      <c r="AP20" s="127"/>
      <c r="AQ20" s="128"/>
      <c r="AR20" t="s" s="129">
        <f>IF(AQ20&lt;&gt;"",AO20*3600+AP20*60+AQ20,"")</f>
      </c>
      <c r="AS20" s="126"/>
      <c r="AT20" s="127"/>
      <c r="AU20" s="128"/>
      <c r="AV20" t="s" s="133">
        <f>IF(AU20&lt;&gt;"",AS20*3600+AT20*60+AU20,"")</f>
      </c>
      <c r="AW20" t="s" s="134">
        <f>IF(AQ20&lt;&gt;"",AV20-AR20,"")</f>
      </c>
      <c r="AX20" s="135">
        <f>IF(AND(AW20&lt;&gt;"",AW20&gt;'Point'!$I$8),AW20-'Point'!$I$8,0)</f>
        <v>0</v>
      </c>
      <c r="AY20" s="132">
        <f>IF(AX20&lt;&gt;0,VLOOKUP(AX20,'Point'!$I$11:$J$48,2),0)</f>
        <v>0</v>
      </c>
      <c r="AZ20" s="128"/>
      <c r="BA20" t="s" s="134">
        <f>IF(AZ20&lt;&gt;"",AZ20-AY20,"")</f>
      </c>
      <c r="BB20" t="s" s="134">
        <f>IF(AV20&lt;&gt;"",BA20*10000-AW20,"")</f>
      </c>
      <c r="BC20" t="s" s="134">
        <f>IF(AZ20&lt;&gt;"",RANK(BB20,$BB$5:$BB$24,0),"")</f>
      </c>
      <c r="BD20" s="119">
        <f>IF(BA20&lt;&gt;"",VLOOKUP(BC20,'Point'!$A$3:$B$122,2),0)</f>
        <v>0</v>
      </c>
      <c r="BE20" s="120">
        <f>IF($C20,$C20,"")</f>
        <v>101</v>
      </c>
      <c r="BF20" s="136"/>
      <c r="BG20" s="137"/>
      <c r="BH20" s="138">
        <f>BG20+BF20</f>
        <v>0</v>
      </c>
      <c r="BI20" s="136"/>
      <c r="BJ20" s="137"/>
      <c r="BK20" s="139"/>
      <c r="BL20" s="136"/>
      <c r="BM20" s="137"/>
      <c r="BN20" s="138">
        <f>BM20+BL20</f>
        <v>0</v>
      </c>
      <c r="BO20" s="136"/>
      <c r="BP20" s="137"/>
      <c r="BQ20" s="139"/>
      <c r="BR20" s="140"/>
      <c r="BS20" s="141"/>
      <c r="BT20" s="142"/>
      <c r="BU20" s="143">
        <f>IF($C20,$C20,"")</f>
        <v>101</v>
      </c>
      <c r="BV20" s="144"/>
      <c r="BW20" s="145"/>
    </row>
    <row r="21" ht="24.95" customHeight="1">
      <c r="A21" s="106">
        <f>IF(C21,RANK(B21,$B$5:$B$28),"")</f>
        <v>17</v>
      </c>
      <c r="B21" s="107">
        <f>IF(C21,(O21+AM21+BD21+BT21),"")</f>
        <v>220</v>
      </c>
      <c r="C21" s="108">
        <v>122</v>
      </c>
      <c r="D21" t="s" s="176">
        <v>132</v>
      </c>
      <c r="E21" t="s" s="148">
        <v>133</v>
      </c>
      <c r="F21" t="s" s="177">
        <v>123</v>
      </c>
      <c r="G21" t="s" s="112">
        <v>94</v>
      </c>
      <c r="H21" t="s" s="113">
        <v>95</v>
      </c>
      <c r="I21" s="114">
        <f>IF(C21,N21,"")</f>
        <v>20</v>
      </c>
      <c r="J21" s="115">
        <f>IF(C21,AL21,"")</f>
        <v>15</v>
      </c>
      <c r="K21" t="s" s="116">
        <f>IF(C21,BC21,"")</f>
      </c>
      <c r="L21" s="117">
        <f>IF(C21,BN21,"")</f>
        <v>0</v>
      </c>
      <c r="M21" s="118">
        <f>IF($C21,$C21,"")</f>
        <v>122</v>
      </c>
      <c r="N21" s="115">
        <v>20</v>
      </c>
      <c r="O21" s="173">
        <f>IF(N21,VLOOKUP(N21,'Point'!$A$3:$B$122,2),0)</f>
        <v>105</v>
      </c>
      <c r="P21" s="143">
        <f>IF($C21,$C21,"")</f>
        <v>122</v>
      </c>
      <c r="Q21" s="122">
        <v>0</v>
      </c>
      <c r="R21" s="122">
        <v>0</v>
      </c>
      <c r="S21" s="123">
        <v>0</v>
      </c>
      <c r="T21" s="106">
        <f>IF(S21&lt;&gt;"",Q21*3600+R21*60+S21,"")</f>
        <v>0</v>
      </c>
      <c r="U21" t="s" s="174">
        <v>100</v>
      </c>
      <c r="V21" s="122">
        <v>3</v>
      </c>
      <c r="W21" s="152">
        <v>41</v>
      </c>
      <c r="X21" s="150">
        <v>85</v>
      </c>
      <c r="Y21" s="125">
        <f>IF(W21&lt;&gt;"",U21*3600+V21*60+W21+X21/100,"")</f>
        <v>221.85</v>
      </c>
      <c r="Z21" s="106">
        <f>IF(X21&lt;&gt;"",Y21-T21,"")</f>
        <v>221.85</v>
      </c>
      <c r="AA21" s="122">
        <v>0</v>
      </c>
      <c r="AB21" s="122">
        <v>0</v>
      </c>
      <c r="AC21" s="123">
        <v>0</v>
      </c>
      <c r="AD21" s="106">
        <f>IF(AC21&lt;&gt;"",AA21*3600+AB21*60+AC21,"")</f>
        <v>0</v>
      </c>
      <c r="AE21" s="122">
        <v>0</v>
      </c>
      <c r="AF21" s="151">
        <v>3</v>
      </c>
      <c r="AG21" s="151">
        <v>48</v>
      </c>
      <c r="AH21" s="152">
        <v>43</v>
      </c>
      <c r="AI21" s="125">
        <f>IF(AG21&lt;&gt;"",AE21*3600+AF21*60+AG21+AH21/100,"")</f>
        <v>228.43</v>
      </c>
      <c r="AJ21" s="125">
        <f>IF(AH21&lt;&gt;"",AI21-AD21,"")</f>
        <v>228.43</v>
      </c>
      <c r="AK21" s="106">
        <f>IF(OR(Z21&lt;&gt;"",AJ21&lt;&gt;""),MIN(Z21,AJ21),"")</f>
        <v>221.85</v>
      </c>
      <c r="AL21" s="132">
        <f>IF(AK21&lt;&gt;"",RANK(AK21,$AK$5:$AK$28,1),"")</f>
        <v>15</v>
      </c>
      <c r="AM21" s="119">
        <f>IF(AL21&lt;&gt;"",VLOOKUP(AL21,'Point'!$A$3:$B$122,2),0)</f>
        <v>115</v>
      </c>
      <c r="AN21" s="120">
        <f>IF($C21,$C21,"")</f>
        <v>122</v>
      </c>
      <c r="AO21" s="126"/>
      <c r="AP21" s="127"/>
      <c r="AQ21" s="128"/>
      <c r="AR21" t="s" s="129">
        <f>IF(AQ21&lt;&gt;"",AO21*3600+AP21*60+AQ21,"")</f>
      </c>
      <c r="AS21" s="126"/>
      <c r="AT21" s="130"/>
      <c r="AU21" s="131"/>
      <c r="AV21" t="s" s="133">
        <f>IF(AU21&lt;&gt;"",AS21*3600+AT21*60+AU21,"")</f>
      </c>
      <c r="AW21" t="s" s="134">
        <f>IF(AQ21&lt;&gt;"",AV21-AR21,"")</f>
      </c>
      <c r="AX21" s="135">
        <f>IF(AND(AW21&lt;&gt;"",AW21&gt;'Point'!$I$8),AW21-'Point'!$I$8,0)</f>
        <v>0</v>
      </c>
      <c r="AY21" s="132">
        <f>IF(AX21&lt;&gt;0,VLOOKUP(AX21,'Point'!$I$11:$J$48,2),0)</f>
        <v>0</v>
      </c>
      <c r="AZ21" s="128"/>
      <c r="BA21" t="s" s="134">
        <f>IF(AZ21&lt;&gt;"",AZ21-AY21,"")</f>
      </c>
      <c r="BB21" t="s" s="134">
        <f>IF(AV21&lt;&gt;"",BA21*10000-AW21,"")</f>
      </c>
      <c r="BC21" t="s" s="134">
        <f>IF(AZ21&lt;&gt;"",RANK(BB21,$BB$5:$BB$24,0),"")</f>
      </c>
      <c r="BD21" s="119">
        <f>IF(BA21&lt;&gt;"",VLOOKUP(BC21,'Point'!$A$3:$B$122,2),0)</f>
        <v>0</v>
      </c>
      <c r="BE21" s="120">
        <f>IF($C21,$C21,"")</f>
        <v>122</v>
      </c>
      <c r="BF21" s="136"/>
      <c r="BG21" s="137"/>
      <c r="BH21" s="138">
        <f>BG21+BF21</f>
        <v>0</v>
      </c>
      <c r="BI21" s="136"/>
      <c r="BJ21" s="137"/>
      <c r="BK21" s="139"/>
      <c r="BL21" s="136"/>
      <c r="BM21" s="137"/>
      <c r="BN21" s="138">
        <f>BM21+BL21</f>
        <v>0</v>
      </c>
      <c r="BO21" s="136"/>
      <c r="BP21" s="137"/>
      <c r="BQ21" s="139"/>
      <c r="BR21" s="140"/>
      <c r="BS21" s="141"/>
      <c r="BT21" s="142"/>
      <c r="BU21" s="143">
        <f>IF($C22,$C22,"")</f>
        <v>107</v>
      </c>
      <c r="BV21" s="144"/>
      <c r="BW21" s="145"/>
    </row>
    <row r="22" ht="24.95" customHeight="1">
      <c r="A22" s="106">
        <f>IF(C22,RANK(B22,$B$5:$B$28),"")</f>
        <v>18</v>
      </c>
      <c r="B22" s="107">
        <f>IF(C22,(O22+AM22+BD22+BT22),"")</f>
        <v>216</v>
      </c>
      <c r="C22" s="108">
        <v>107</v>
      </c>
      <c r="D22" t="s" s="176">
        <v>134</v>
      </c>
      <c r="E22" t="s" s="192">
        <v>135</v>
      </c>
      <c r="F22" t="s" s="177">
        <v>88</v>
      </c>
      <c r="G22" t="s" s="112">
        <v>94</v>
      </c>
      <c r="H22" t="s" s="113">
        <v>95</v>
      </c>
      <c r="I22" s="153"/>
      <c r="J22" s="115">
        <v>19</v>
      </c>
      <c r="K22" s="153"/>
      <c r="L22" s="154"/>
      <c r="M22" s="155"/>
      <c r="N22" s="115">
        <v>18</v>
      </c>
      <c r="O22" s="173">
        <f>IF(N22,VLOOKUP(N22,'Point'!$A$3:$B$122,2),0)</f>
        <v>109</v>
      </c>
      <c r="P22" s="157"/>
      <c r="Q22" s="122">
        <v>0</v>
      </c>
      <c r="R22" s="122">
        <v>0</v>
      </c>
      <c r="S22" s="123">
        <v>0</v>
      </c>
      <c r="T22" s="106">
        <f>IF(S22&lt;&gt;"",Q22*3600+R22*60+S22,"")</f>
        <v>0</v>
      </c>
      <c r="U22" s="122">
        <v>0</v>
      </c>
      <c r="V22" s="122">
        <v>4</v>
      </c>
      <c r="W22" s="152">
        <v>23</v>
      </c>
      <c r="X22" s="150">
        <v>61</v>
      </c>
      <c r="Y22" s="125">
        <f>IF(W22&lt;&gt;"",U22*3600+V22*60+W22+X22/100,"")</f>
        <v>263.61</v>
      </c>
      <c r="Z22" s="106">
        <f>IF(X22&lt;&gt;"",Y22-T22,"")</f>
        <v>263.61</v>
      </c>
      <c r="AA22" s="122">
        <v>0</v>
      </c>
      <c r="AB22" s="122">
        <v>0</v>
      </c>
      <c r="AC22" s="123">
        <v>0</v>
      </c>
      <c r="AD22" s="106">
        <f>IF(AC22&lt;&gt;"",AA22*3600+AB22*60+AC22,"")</f>
        <v>0</v>
      </c>
      <c r="AE22" s="122">
        <v>0</v>
      </c>
      <c r="AF22" s="151">
        <v>4</v>
      </c>
      <c r="AG22" s="151">
        <v>2</v>
      </c>
      <c r="AH22" s="152">
        <v>71</v>
      </c>
      <c r="AI22" s="125">
        <f>IF(AG22&lt;&gt;"",AE22*3600+AF22*60+AG22+AH22/100,"")</f>
        <v>242.71</v>
      </c>
      <c r="AJ22" s="125">
        <f>IF(AH22&lt;&gt;"",AI22-AD22,"")</f>
        <v>242.71</v>
      </c>
      <c r="AK22" s="106">
        <f>IF(OR(Z22&lt;&gt;"",AJ22&lt;&gt;""),MIN(Z22,AJ22),"")</f>
        <v>242.71</v>
      </c>
      <c r="AL22" s="132">
        <f>IF(AK22&lt;&gt;"",RANK(AK22,$AK$5:$AK$28,1),"")</f>
        <v>19</v>
      </c>
      <c r="AM22" s="119">
        <f>IF(AL22&lt;&gt;"",VLOOKUP(AL22,'Point'!$A$3:$B$122,2),0)</f>
        <v>107</v>
      </c>
      <c r="AN22" s="156"/>
      <c r="AO22" s="126"/>
      <c r="AP22" s="127"/>
      <c r="AQ22" s="128"/>
      <c r="AR22" t="s" s="129">
        <f>IF(AQ22&lt;&gt;"",AO22*3600+AP22*60+AQ22,"")</f>
      </c>
      <c r="AS22" s="126"/>
      <c r="AT22" s="127"/>
      <c r="AU22" s="128"/>
      <c r="AV22" t="s" s="133">
        <f>IF(AU22&lt;&gt;"",AS22*3600+AT22*60+AU22,"")</f>
      </c>
      <c r="AW22" t="s" s="134">
        <f>IF(AQ22&lt;&gt;"",AV22-AR22,"")</f>
      </c>
      <c r="AX22" s="135">
        <f>IF(AND(AW22&lt;&gt;"",AW22&gt;'Point'!$I$8),AW22-'Point'!$I$8,0)</f>
        <v>0</v>
      </c>
      <c r="AY22" s="132">
        <f>IF(AX22&lt;&gt;0,VLOOKUP(AX22,'Point'!$I$11:$J$48,2),0)</f>
        <v>0</v>
      </c>
      <c r="AZ22" s="128"/>
      <c r="BA22" t="s" s="134">
        <f>IF(AZ22&lt;&gt;"",AZ22-AY22,"")</f>
      </c>
      <c r="BB22" t="s" s="134">
        <f>IF(AV22&lt;&gt;"",BA22*10000-AW22,"")</f>
      </c>
      <c r="BC22" t="s" s="134">
        <f>IF(AZ22&lt;&gt;"",RANK(BB22,$BB$5:$BB$24,0),"")</f>
      </c>
      <c r="BD22" s="119">
        <f>IF(BA22&lt;&gt;"",VLOOKUP(BC22,'Point'!$A$3:$B$122,2),0)</f>
        <v>0</v>
      </c>
      <c r="BE22" s="156"/>
      <c r="BF22" s="136"/>
      <c r="BG22" s="137"/>
      <c r="BH22" s="138">
        <f>BG22+BF22</f>
        <v>0</v>
      </c>
      <c r="BI22" s="136"/>
      <c r="BJ22" s="137"/>
      <c r="BK22" s="139"/>
      <c r="BL22" s="136"/>
      <c r="BM22" s="137"/>
      <c r="BN22" s="138">
        <f>BM22+BL22</f>
        <v>0</v>
      </c>
      <c r="BO22" s="136"/>
      <c r="BP22" s="137"/>
      <c r="BQ22" s="139"/>
      <c r="BR22" s="140"/>
      <c r="BS22" s="141"/>
      <c r="BT22" s="142"/>
      <c r="BU22" s="157"/>
      <c r="BV22" s="144"/>
      <c r="BW22" s="145"/>
    </row>
    <row r="23" ht="24.95" customHeight="1">
      <c r="A23" s="106">
        <f>IF(C23,RANK(B23,$B$5:$B$28),"")</f>
        <v>19</v>
      </c>
      <c r="B23" s="107">
        <f>IF(C23,(O23+AM23+BD23+BT23),"")</f>
        <v>213</v>
      </c>
      <c r="C23" s="108">
        <v>158</v>
      </c>
      <c r="D23" t="s" s="193">
        <v>136</v>
      </c>
      <c r="E23" t="s" s="194">
        <v>137</v>
      </c>
      <c r="F23" t="s" s="193">
        <v>70</v>
      </c>
      <c r="G23" t="s" s="112">
        <v>94</v>
      </c>
      <c r="H23" t="s" s="113">
        <v>78</v>
      </c>
      <c r="I23" s="114">
        <f>IF(C23,N23,"")</f>
        <v>16</v>
      </c>
      <c r="J23" s="115">
        <f>IF(C23,AL23,"")</f>
        <v>23</v>
      </c>
      <c r="K23" t="s" s="116">
        <f>IF(C23,BC23,"")</f>
      </c>
      <c r="L23" s="117">
        <f>IF(C23,BN23,"")</f>
        <v>0</v>
      </c>
      <c r="M23" s="118">
        <f>IF($C23,$C23,"")</f>
        <v>158</v>
      </c>
      <c r="N23" s="115">
        <v>16</v>
      </c>
      <c r="O23" s="173">
        <f>IF(N23,VLOOKUP(N23,'Point'!$A$3:$B$122,2),0)</f>
        <v>113</v>
      </c>
      <c r="P23" s="143">
        <f>IF($C23,$C23,"")</f>
        <v>158</v>
      </c>
      <c r="Q23" s="122">
        <v>0</v>
      </c>
      <c r="R23" s="122">
        <v>0</v>
      </c>
      <c r="S23" s="123">
        <v>0</v>
      </c>
      <c r="T23" s="106">
        <f>IF(S23&lt;&gt;"",Q23*3600+R23*60+S23,"")</f>
        <v>0</v>
      </c>
      <c r="U23" s="122">
        <v>0</v>
      </c>
      <c r="V23" s="122">
        <v>5</v>
      </c>
      <c r="W23" s="152">
        <v>13</v>
      </c>
      <c r="X23" s="150">
        <v>33</v>
      </c>
      <c r="Y23" s="125">
        <f>IF(W23&lt;&gt;"",U23*3600+V23*60+W23+X23/100,"")</f>
        <v>313.33</v>
      </c>
      <c r="Z23" s="106">
        <f>IF(X23&lt;&gt;"",Y23-T23,"")</f>
        <v>313.33</v>
      </c>
      <c r="AA23" s="122">
        <v>0</v>
      </c>
      <c r="AB23" s="122">
        <v>0</v>
      </c>
      <c r="AC23" s="123">
        <v>0</v>
      </c>
      <c r="AD23" s="106">
        <f>IF(AC23&lt;&gt;"",AA23*3600+AB23*60+AC23,"")</f>
        <v>0</v>
      </c>
      <c r="AE23" s="122">
        <v>0</v>
      </c>
      <c r="AF23" s="151">
        <v>4</v>
      </c>
      <c r="AG23" s="151">
        <v>40</v>
      </c>
      <c r="AH23" s="152">
        <v>5</v>
      </c>
      <c r="AI23" s="125">
        <f>IF(AG23&lt;&gt;"",AE23*3600+AF23*60+AG23+AH23/100,"")</f>
        <v>280.05</v>
      </c>
      <c r="AJ23" s="125">
        <f>IF(AH23&lt;&gt;"",AI23-AD23,"")</f>
        <v>280.05</v>
      </c>
      <c r="AK23" s="106">
        <f>IF(OR(Z23&lt;&gt;"",AJ23&lt;&gt;""),MIN(Z23,AJ23),"")</f>
        <v>280.05</v>
      </c>
      <c r="AL23" s="132">
        <f>IF(AK23&lt;&gt;"",RANK(AK23,$AK$5:$AK$28,1),"")</f>
        <v>23</v>
      </c>
      <c r="AM23" s="119">
        <f>IF(AL23&lt;&gt;"",VLOOKUP(AL23,'Point'!$A$3:$B$122,2),0)</f>
        <v>100</v>
      </c>
      <c r="AN23" s="120">
        <f>IF($C23,$C23,"")</f>
        <v>158</v>
      </c>
      <c r="AO23" s="126"/>
      <c r="AP23" s="127"/>
      <c r="AQ23" s="128"/>
      <c r="AR23" t="s" s="129">
        <f>IF(AQ23&lt;&gt;"",AO23*3600+AP23*60+AQ23,"")</f>
      </c>
      <c r="AS23" s="126"/>
      <c r="AT23" s="130"/>
      <c r="AU23" s="131"/>
      <c r="AV23" t="s" s="133">
        <f>IF(AU23&lt;&gt;"",AS23*3600+AT23*60+AU23,"")</f>
      </c>
      <c r="AW23" t="s" s="134">
        <f>IF(AQ23&lt;&gt;"",AV23-AR23,"")</f>
      </c>
      <c r="AX23" s="135">
        <f>IF(AND(AW23&lt;&gt;"",AW23&gt;'Point'!$I$8),AW23-'Point'!$I$8,0)</f>
        <v>0</v>
      </c>
      <c r="AY23" s="132">
        <f>IF(AX23&lt;&gt;0,VLOOKUP(AX23,'Point'!$I$11:$J$48,2),0)</f>
        <v>0</v>
      </c>
      <c r="AZ23" s="128"/>
      <c r="BA23" t="s" s="134">
        <f>IF(AZ23&lt;&gt;"",AZ23-AY23,"")</f>
      </c>
      <c r="BB23" t="s" s="134">
        <f>IF(AV23&lt;&gt;"",BA23*10000-AW23,"")</f>
      </c>
      <c r="BC23" t="s" s="134">
        <f>IF(AZ23&lt;&gt;"",RANK(BB23,$BB$5:$BB$24,0),"")</f>
      </c>
      <c r="BD23" s="119">
        <f>IF(BA23&lt;&gt;"",VLOOKUP(BC23,'Point'!$A$3:$B$122,2),0)</f>
        <v>0</v>
      </c>
      <c r="BE23" s="120">
        <f>IF($C23,$C23,"")</f>
        <v>158</v>
      </c>
      <c r="BF23" s="136"/>
      <c r="BG23" s="137"/>
      <c r="BH23" s="138">
        <f>BG23+BF23</f>
        <v>0</v>
      </c>
      <c r="BI23" s="136"/>
      <c r="BJ23" s="137"/>
      <c r="BK23" s="139"/>
      <c r="BL23" s="136"/>
      <c r="BM23" s="137"/>
      <c r="BN23" s="138">
        <f>BM23+BL23</f>
        <v>0</v>
      </c>
      <c r="BO23" s="136"/>
      <c r="BP23" s="137"/>
      <c r="BQ23" s="139"/>
      <c r="BR23" s="140"/>
      <c r="BS23" s="141"/>
      <c r="BT23" s="142"/>
      <c r="BU23" s="143">
        <f>IF($C24,$C24,"")</f>
        <v>155</v>
      </c>
      <c r="BV23" s="162"/>
      <c r="BW23" s="145"/>
    </row>
    <row r="24" ht="24.95" customHeight="1">
      <c r="A24" s="106">
        <f>IF(C24,RANK(B24,$B$5:$B$28),"")</f>
        <v>20</v>
      </c>
      <c r="B24" s="107">
        <f>IF(C24,(O24+AM24+BD24+BT24),"")</f>
        <v>211</v>
      </c>
      <c r="C24" s="108">
        <v>155</v>
      </c>
      <c r="D24" t="s" s="109">
        <v>91</v>
      </c>
      <c r="E24" t="s" s="110">
        <v>138</v>
      </c>
      <c r="F24" t="s" s="109">
        <v>85</v>
      </c>
      <c r="G24" t="s" s="112">
        <v>94</v>
      </c>
      <c r="H24" t="s" s="113">
        <v>95</v>
      </c>
      <c r="I24" s="195"/>
      <c r="J24" s="115">
        <f>IF(C24,AL24,"")</f>
        <v>17</v>
      </c>
      <c r="K24" s="195"/>
      <c r="L24" s="196"/>
      <c r="M24" s="197"/>
      <c r="N24" s="115">
        <v>23</v>
      </c>
      <c r="O24" s="173">
        <f>IF(N24,VLOOKUP(N24,'Point'!$A$3:$B$122,2),0)</f>
        <v>100</v>
      </c>
      <c r="P24" s="168"/>
      <c r="Q24" s="122">
        <v>0</v>
      </c>
      <c r="R24" s="122">
        <v>0</v>
      </c>
      <c r="S24" s="123">
        <v>0</v>
      </c>
      <c r="T24" s="106">
        <f>IF(S24&lt;&gt;"",Q24*3600+R24*60+S24,"")</f>
        <v>0</v>
      </c>
      <c r="U24" s="122">
        <v>0</v>
      </c>
      <c r="V24" s="122">
        <v>3</v>
      </c>
      <c r="W24" s="152">
        <v>58</v>
      </c>
      <c r="X24" s="150">
        <v>75</v>
      </c>
      <c r="Y24" s="125">
        <f>IF(W24&lt;&gt;"",U24*3600+V24*60+W24+X24/100,"")</f>
        <v>238.75</v>
      </c>
      <c r="Z24" s="106">
        <f>IF(X24&lt;&gt;"",Y24-T24,"")</f>
        <v>238.75</v>
      </c>
      <c r="AA24" s="122">
        <v>0</v>
      </c>
      <c r="AB24" s="122">
        <v>0</v>
      </c>
      <c r="AC24" s="123">
        <v>0</v>
      </c>
      <c r="AD24" s="106">
        <f>IF(AC24&lt;&gt;"",AA24*3600+AB24*60+AC24,"")</f>
        <v>0</v>
      </c>
      <c r="AE24" s="122">
        <v>0</v>
      </c>
      <c r="AF24" s="151">
        <v>3</v>
      </c>
      <c r="AG24" s="151">
        <v>43</v>
      </c>
      <c r="AH24" s="152">
        <v>68</v>
      </c>
      <c r="AI24" s="125">
        <f>IF(AG24&lt;&gt;"",AE24*3600+AF24*60+AG24+AH24/100,"")</f>
        <v>223.68</v>
      </c>
      <c r="AJ24" s="125">
        <f>IF(AH24&lt;&gt;"",AI24-AD24,"")</f>
        <v>223.68</v>
      </c>
      <c r="AK24" s="106">
        <f>IF(OR(Z24&lt;&gt;"",AJ24&lt;&gt;""),MIN(Z24,AJ24),"")</f>
        <v>223.68</v>
      </c>
      <c r="AL24" s="132">
        <f>IF(AK24&lt;&gt;"",RANK(AK24,$AK$5:$AK$28,1),"")</f>
        <v>17</v>
      </c>
      <c r="AM24" s="119">
        <f>IF(AL24&lt;&gt;"",VLOOKUP(AL24,'Point'!$A$3:$B$122,2),0)</f>
        <v>111</v>
      </c>
      <c r="AN24" s="198"/>
      <c r="AO24" s="126"/>
      <c r="AP24" s="127"/>
      <c r="AQ24" s="128"/>
      <c r="AR24" t="s" s="129">
        <f>IF(AQ24&lt;&gt;"",AO24*3600+AP24*60+AQ24,"")</f>
      </c>
      <c r="AS24" s="126"/>
      <c r="AT24" s="127"/>
      <c r="AU24" s="128"/>
      <c r="AV24" t="s" s="133">
        <f>IF(AU24&lt;&gt;"",AS24*3600+AT24*60+AU24,"")</f>
      </c>
      <c r="AW24" t="s" s="134">
        <f>IF(AQ24&lt;&gt;"",AV24-AR24,"")</f>
      </c>
      <c r="AX24" s="135">
        <f>IF(AND(AW24&lt;&gt;"",AW24&gt;'Point'!$I$8),AW24-'Point'!$I$8,0)</f>
        <v>0</v>
      </c>
      <c r="AY24" s="132">
        <f>IF(AX24&lt;&gt;0,VLOOKUP(AX24,'Point'!$I$11:$J$48,2),0)</f>
        <v>0</v>
      </c>
      <c r="AZ24" s="128"/>
      <c r="BA24" t="s" s="134">
        <f>IF(AZ24&lt;&gt;"",AZ24-AY24,"")</f>
      </c>
      <c r="BB24" t="s" s="134">
        <f>IF(AV24&lt;&gt;"",BA24*10000-AW24,"")</f>
      </c>
      <c r="BC24" t="s" s="134">
        <f>IF(AZ24&lt;&gt;"",RANK(BB24,$BB$5:$BB$24,0),"")</f>
      </c>
      <c r="BD24" s="119">
        <f>IF(BA24&lt;&gt;"",VLOOKUP(BC24,'Point'!$A$3:$B$122,2),0)</f>
        <v>0</v>
      </c>
      <c r="BE24" s="198"/>
      <c r="BF24" s="136"/>
      <c r="BG24" s="137"/>
      <c r="BH24" s="138">
        <v>31</v>
      </c>
      <c r="BI24" s="136"/>
      <c r="BJ24" s="137"/>
      <c r="BK24" s="139"/>
      <c r="BL24" s="136"/>
      <c r="BM24" s="137"/>
      <c r="BN24" s="138">
        <f>BM24+BL24</f>
        <v>0</v>
      </c>
      <c r="BO24" s="136"/>
      <c r="BP24" s="137"/>
      <c r="BQ24" s="139"/>
      <c r="BR24" s="140"/>
      <c r="BS24" s="141"/>
      <c r="BT24" s="142"/>
      <c r="BU24" s="143">
        <f>IF($C24,$C24,"")</f>
        <v>155</v>
      </c>
      <c r="BV24" s="144"/>
      <c r="BW24" s="145"/>
    </row>
    <row r="25" ht="24.95" customHeight="1">
      <c r="A25" s="106">
        <f>IF(C25,RANK(B25,$B$5:$B$28),"")</f>
        <v>21</v>
      </c>
      <c r="B25" s="107">
        <f>IF(C26,(O25+AM25+BD25+BT25),"")</f>
        <v>208</v>
      </c>
      <c r="C25" s="108">
        <v>117</v>
      </c>
      <c r="D25" t="s" s="185">
        <v>139</v>
      </c>
      <c r="E25" t="s" s="148">
        <v>140</v>
      </c>
      <c r="F25" t="s" s="199">
        <v>141</v>
      </c>
      <c r="G25" t="s" s="112">
        <v>94</v>
      </c>
      <c r="H25" t="s" s="113">
        <v>95</v>
      </c>
      <c r="I25" s="114">
        <f>IF(C26,N25,"")</f>
        <v>21</v>
      </c>
      <c r="J25" s="115">
        <f>IF(C25,AL25,"")</f>
        <v>20</v>
      </c>
      <c r="K25" t="s" s="116">
        <f>IF(C26,BC25,"")</f>
      </c>
      <c r="L25" s="117">
        <f>IF(C26,BN25,"")</f>
        <v>0</v>
      </c>
      <c r="M25" s="118">
        <f>IF($C26,$C26,"")</f>
        <v>137</v>
      </c>
      <c r="N25" s="115">
        <v>21</v>
      </c>
      <c r="O25" s="173">
        <f>IF(N25,VLOOKUP(N25,'Point'!$A$3:$B$122,2),0)</f>
        <v>103</v>
      </c>
      <c r="P25" s="143">
        <f>IF($C26,$C26,"")</f>
        <v>137</v>
      </c>
      <c r="Q25" s="122">
        <v>0</v>
      </c>
      <c r="R25" s="122">
        <v>0</v>
      </c>
      <c r="S25" s="123">
        <v>0</v>
      </c>
      <c r="T25" s="106">
        <f>IF(S25&lt;&gt;"",Q25*3600+R25*60+S25,"")</f>
        <v>0</v>
      </c>
      <c r="U25" s="122">
        <v>0</v>
      </c>
      <c r="V25" s="122">
        <v>4</v>
      </c>
      <c r="W25" s="152">
        <v>36</v>
      </c>
      <c r="X25" s="150">
        <v>83</v>
      </c>
      <c r="Y25" s="125">
        <f>IF(W25&lt;&gt;"",U25*3600+V25*60+W25+X25/100,"")</f>
        <v>276.83</v>
      </c>
      <c r="Z25" s="106">
        <f>IF(X25&lt;&gt;"",Y25-T25,"")</f>
        <v>276.83</v>
      </c>
      <c r="AA25" s="122">
        <v>0</v>
      </c>
      <c r="AB25" s="122">
        <v>0</v>
      </c>
      <c r="AC25" s="123">
        <v>0</v>
      </c>
      <c r="AD25" s="106">
        <f>IF(AC25&lt;&gt;"",AA25*3600+AB25*60+AC25,"")</f>
        <v>0</v>
      </c>
      <c r="AE25" s="122">
        <v>0</v>
      </c>
      <c r="AF25" s="151">
        <v>4</v>
      </c>
      <c r="AG25" s="151">
        <v>3</v>
      </c>
      <c r="AH25" s="152">
        <v>99</v>
      </c>
      <c r="AI25" s="125">
        <f>IF(AG25&lt;&gt;"",AE25*3600+AF25*60+AG25+AH25/100,"")</f>
        <v>243.99</v>
      </c>
      <c r="AJ25" s="125">
        <f>IF(AH25&lt;&gt;"",AI25-AD25,"")</f>
        <v>243.99</v>
      </c>
      <c r="AK25" s="106">
        <f>IF(OR(Z25&lt;&gt;"",AJ25&lt;&gt;""),MIN(Z25,AJ25),"")</f>
        <v>243.99</v>
      </c>
      <c r="AL25" s="132">
        <f>IF(AK25&lt;&gt;"",RANK(AK25,$AK$5:$AK$28,1),"")</f>
        <v>20</v>
      </c>
      <c r="AM25" s="119">
        <f>IF(AL25&lt;&gt;"",VLOOKUP(AL25,'Point'!$A$3:$B$122,2),0)</f>
        <v>105</v>
      </c>
      <c r="AN25" s="120">
        <f>IF($C26,$C26,"")</f>
        <v>137</v>
      </c>
      <c r="AO25" s="126"/>
      <c r="AP25" s="127"/>
      <c r="AQ25" s="128"/>
      <c r="AR25" t="s" s="129">
        <f>IF(AQ25&lt;&gt;"",AO25*3600+AP25*60+AQ25,"")</f>
      </c>
      <c r="AS25" s="126"/>
      <c r="AT25" s="127"/>
      <c r="AU25" s="128"/>
      <c r="AV25" t="s" s="133">
        <f>IF(AU25&lt;&gt;"",AS25*3600+AT25*60+AU25,"")</f>
      </c>
      <c r="AW25" t="s" s="134">
        <f>IF(AQ25&lt;&gt;"",AV25-AR25,"")</f>
      </c>
      <c r="AX25" s="135">
        <f>IF(AND(AW25&lt;&gt;"",AW25&gt;'Point'!$I$8),AW25-'Point'!$I$8,0)</f>
        <v>0</v>
      </c>
      <c r="AY25" s="132">
        <f>IF(AX25&lt;&gt;0,VLOOKUP(AX25,'Point'!$I$11:$J$48,2),0)</f>
        <v>0</v>
      </c>
      <c r="AZ25" s="128"/>
      <c r="BA25" t="s" s="134">
        <f>IF(AZ25&lt;&gt;"",AZ25-AY25,"")</f>
      </c>
      <c r="BB25" t="s" s="134">
        <f>IF(AV25&lt;&gt;"",BA25*10000-AW25,"")</f>
      </c>
      <c r="BC25" t="s" s="134">
        <f>IF(AZ25&lt;&gt;"",RANK(BB25,$BB$5:$BB$24,0),"")</f>
      </c>
      <c r="BD25" s="119">
        <f>IF(BA25&lt;&gt;"",VLOOKUP(BC25,'Point'!$A$3:$B$122,2),0)</f>
        <v>0</v>
      </c>
      <c r="BE25" s="120">
        <f>IF($C26,$C26,"")</f>
        <v>137</v>
      </c>
      <c r="BF25" s="136"/>
      <c r="BG25" s="137"/>
      <c r="BH25" s="138">
        <f>BG25+BF25</f>
        <v>0</v>
      </c>
      <c r="BI25" s="136"/>
      <c r="BJ25" s="137"/>
      <c r="BK25" s="139"/>
      <c r="BL25" s="136"/>
      <c r="BM25" s="137"/>
      <c r="BN25" s="138">
        <f>BM25+BL25</f>
        <v>0</v>
      </c>
      <c r="BO25" s="136"/>
      <c r="BP25" s="137"/>
      <c r="BQ25" s="139"/>
      <c r="BR25" s="140"/>
      <c r="BS25" s="141"/>
      <c r="BT25" s="142"/>
      <c r="BU25" s="143">
        <f>IF($C26,$C26,"")</f>
        <v>137</v>
      </c>
      <c r="BV25" s="144"/>
      <c r="BW25" s="145"/>
    </row>
    <row r="26" ht="24.95" customHeight="1">
      <c r="A26" s="106">
        <f>IF(C26,RANK(B26,$B$5:$B$28),"")</f>
        <v>22</v>
      </c>
      <c r="B26" s="107">
        <f>IF(C26,(O26+AM26+BD26+BT26),"")</f>
        <v>204</v>
      </c>
      <c r="C26" s="108">
        <v>137</v>
      </c>
      <c r="D26" t="s" s="158">
        <v>74</v>
      </c>
      <c r="E26" t="s" s="110">
        <v>81</v>
      </c>
      <c r="F26" t="s" s="111">
        <v>70</v>
      </c>
      <c r="G26" t="s" s="112">
        <v>94</v>
      </c>
      <c r="H26" t="s" s="113">
        <v>95</v>
      </c>
      <c r="I26" s="153"/>
      <c r="J26" s="115">
        <f>IF(C26,AL26,"")</f>
        <v>21</v>
      </c>
      <c r="K26" t="s" s="116">
        <f>IF(C26,BC26,"")</f>
      </c>
      <c r="L26" s="117">
        <f>IF(C26,BN26,"")</f>
        <v>0</v>
      </c>
      <c r="M26" s="118">
        <f>IF($C26,$C26,"")</f>
        <v>137</v>
      </c>
      <c r="N26" s="115">
        <v>22</v>
      </c>
      <c r="O26" s="173">
        <f>IF(N26,VLOOKUP(N26,'Point'!$A$3:$B$122,2),0)</f>
        <v>101</v>
      </c>
      <c r="P26" s="143">
        <f>IF($C26,$C26,"")</f>
        <v>137</v>
      </c>
      <c r="Q26" s="122">
        <v>0</v>
      </c>
      <c r="R26" s="122">
        <v>0</v>
      </c>
      <c r="S26" s="123">
        <v>0</v>
      </c>
      <c r="T26" s="106">
        <f>IF(S26&lt;&gt;"",Q26*3600+R26*60+S26,"")</f>
        <v>0</v>
      </c>
      <c r="U26" s="122">
        <v>0</v>
      </c>
      <c r="V26" s="122">
        <v>4</v>
      </c>
      <c r="W26" s="152">
        <v>12</v>
      </c>
      <c r="X26" s="150">
        <v>56</v>
      </c>
      <c r="Y26" s="125">
        <f>IF(W26&lt;&gt;"",U26*3600+V26*60+W26+X26/100,"")</f>
        <v>252.56</v>
      </c>
      <c r="Z26" s="106">
        <f>IF(X26&lt;&gt;"",Y26-T26,"")</f>
        <v>252.56</v>
      </c>
      <c r="AA26" s="122">
        <v>0</v>
      </c>
      <c r="AB26" s="122">
        <v>0</v>
      </c>
      <c r="AC26" s="123">
        <v>0</v>
      </c>
      <c r="AD26" s="106">
        <f>IF(AC26&lt;&gt;"",AA26*3600+AB26*60+AC26,"")</f>
        <v>0</v>
      </c>
      <c r="AE26" s="122">
        <v>0</v>
      </c>
      <c r="AF26" s="151">
        <v>5</v>
      </c>
      <c r="AG26" s="151">
        <v>5</v>
      </c>
      <c r="AH26" s="152">
        <v>55</v>
      </c>
      <c r="AI26" s="125">
        <f>IF(AG26&lt;&gt;"",AE26*3600+AF26*60+AG26+AH26/100,"")</f>
        <v>305.55</v>
      </c>
      <c r="AJ26" s="125">
        <f>IF(AH26&lt;&gt;"",AI26-AD26,"")</f>
        <v>305.55</v>
      </c>
      <c r="AK26" s="106">
        <f>IF(OR(Z26&lt;&gt;"",AJ26&lt;&gt;""),MIN(Z26,AJ26),"")</f>
        <v>252.56</v>
      </c>
      <c r="AL26" s="132">
        <f>IF(AK26&lt;&gt;"",RANK(AK26,$AK$5:$AK$28,1),"")</f>
        <v>21</v>
      </c>
      <c r="AM26" s="119">
        <f>IF(AL26&lt;&gt;"",VLOOKUP(AL26,'Point'!$A$3:$B$122,2),0)</f>
        <v>103</v>
      </c>
      <c r="AN26" s="120">
        <f>IF($C26,$C26,"")</f>
        <v>137</v>
      </c>
      <c r="AO26" s="126"/>
      <c r="AP26" s="127"/>
      <c r="AQ26" s="128"/>
      <c r="AR26" t="s" s="129">
        <f>IF(AQ26&lt;&gt;"",AO26*3600+AP26*60+AQ26,"")</f>
      </c>
      <c r="AS26" s="126"/>
      <c r="AT26" s="127"/>
      <c r="AU26" s="128"/>
      <c r="AV26" t="s" s="133">
        <f>IF(AU26&lt;&gt;"",AS26*3600+AT26*60+AU26,"")</f>
      </c>
      <c r="AW26" t="s" s="134">
        <f>IF(AQ26&lt;&gt;"",AV26-AR26,"")</f>
      </c>
      <c r="AX26" s="135">
        <f>IF(AND(AW26&lt;&gt;"",AW26&gt;'Point'!$I$8),AW26-'Point'!$I$8,0)</f>
        <v>0</v>
      </c>
      <c r="AY26" s="132">
        <f>IF(AX26&lt;&gt;0,VLOOKUP(AX26,'Point'!$I$11:$J$48,2),0)</f>
        <v>0</v>
      </c>
      <c r="AZ26" s="128"/>
      <c r="BA26" t="s" s="134">
        <f>IF(AZ26&lt;&gt;"",AZ26-AY26,"")</f>
      </c>
      <c r="BB26" t="s" s="134">
        <f>IF(AV26&lt;&gt;"",BA26*10000-AW26,"")</f>
      </c>
      <c r="BC26" t="s" s="134">
        <f>IF(AZ26&lt;&gt;"",RANK(BB26,$BB$5:$BB$24,0),"")</f>
      </c>
      <c r="BD26" s="119">
        <f>IF(BA26&lt;&gt;"",VLOOKUP(BC26,'Point'!$A$3:$B$122,2),0)</f>
        <v>0</v>
      </c>
      <c r="BE26" s="120">
        <f>IF($C26,$C26,"")</f>
        <v>137</v>
      </c>
      <c r="BF26" s="136"/>
      <c r="BG26" s="137"/>
      <c r="BH26" s="138">
        <f>BG26+BF26</f>
        <v>0</v>
      </c>
      <c r="BI26" s="136"/>
      <c r="BJ26" s="137"/>
      <c r="BK26" s="139"/>
      <c r="BL26" s="136"/>
      <c r="BM26" s="137"/>
      <c r="BN26" s="138">
        <f>BM26+BL26</f>
        <v>0</v>
      </c>
      <c r="BO26" s="136"/>
      <c r="BP26" s="137"/>
      <c r="BQ26" s="139"/>
      <c r="BR26" s="140"/>
      <c r="BS26" s="141"/>
      <c r="BT26" s="142"/>
      <c r="BU26" s="143">
        <f>IF($C26,$C26,"")</f>
        <v>137</v>
      </c>
      <c r="BV26" s="144"/>
      <c r="BW26" s="145"/>
    </row>
    <row r="27" ht="24.95" customHeight="1">
      <c r="A27" s="106">
        <f>IF(C27,RANK(B27,$B$5:$B$28),"")</f>
        <v>23</v>
      </c>
      <c r="B27" s="107">
        <f>IF(C27,(O27+AM27+BD27+BT27),"")</f>
        <v>200</v>
      </c>
      <c r="C27" s="200">
        <v>161</v>
      </c>
      <c r="D27" t="s" s="201">
        <v>142</v>
      </c>
      <c r="E27" t="s" s="202">
        <v>143</v>
      </c>
      <c r="F27" t="s" s="202">
        <v>123</v>
      </c>
      <c r="G27" t="s" s="183">
        <v>94</v>
      </c>
      <c r="H27" t="s" s="113">
        <v>78</v>
      </c>
      <c r="I27" s="153"/>
      <c r="J27" s="115">
        <f>IF(C27,AL27,"")</f>
        <v>22</v>
      </c>
      <c r="K27" s="153"/>
      <c r="L27" s="154"/>
      <c r="M27" s="155"/>
      <c r="N27" s="115">
        <v>24</v>
      </c>
      <c r="O27" s="173">
        <f>IF(N27,VLOOKUP(N27,'Point'!$A$3:$B$122,2),0)</f>
        <v>99</v>
      </c>
      <c r="P27" s="157"/>
      <c r="Q27" s="122">
        <v>0</v>
      </c>
      <c r="R27" s="122">
        <v>0</v>
      </c>
      <c r="S27" s="123">
        <v>0</v>
      </c>
      <c r="T27" s="106">
        <f>IF(S27&lt;&gt;"",Q27*3600+R27*60+S27,"")</f>
        <v>0</v>
      </c>
      <c r="U27" s="122">
        <v>0</v>
      </c>
      <c r="V27" s="122">
        <v>5</v>
      </c>
      <c r="W27" s="152">
        <v>44</v>
      </c>
      <c r="X27" s="150">
        <v>79</v>
      </c>
      <c r="Y27" s="125">
        <f>IF(W27&lt;&gt;"",U27*3600+V27*60+W27+X27/100,"")</f>
        <v>344.79</v>
      </c>
      <c r="Z27" s="106">
        <f>IF(X27&lt;&gt;"",Y27-T27,"")</f>
        <v>344.79</v>
      </c>
      <c r="AA27" s="122">
        <v>0</v>
      </c>
      <c r="AB27" s="122">
        <v>0</v>
      </c>
      <c r="AC27" s="123">
        <v>0</v>
      </c>
      <c r="AD27" s="106">
        <f>IF(AC27&lt;&gt;"",AA27*3600+AB27*60+AC27,"")</f>
        <v>0</v>
      </c>
      <c r="AE27" s="122">
        <v>0</v>
      </c>
      <c r="AF27" s="151">
        <v>4</v>
      </c>
      <c r="AG27" s="151">
        <v>38</v>
      </c>
      <c r="AH27" s="152">
        <v>55</v>
      </c>
      <c r="AI27" s="125">
        <f>IF(AG27&lt;&gt;"",AE27*3600+AF27*60+AG27+AH27/100,"")</f>
        <v>278.55</v>
      </c>
      <c r="AJ27" s="125">
        <f>IF(AH27&lt;&gt;"",AI27-AD27,"")</f>
        <v>278.55</v>
      </c>
      <c r="AK27" s="106">
        <f>IF(OR(Z27&lt;&gt;"",AJ27&lt;&gt;""),MIN(Z27,AJ27),"")</f>
        <v>278.55</v>
      </c>
      <c r="AL27" s="132">
        <f>IF(AK27&lt;&gt;"",RANK(AK27,$AK$5:$AK$28,1),"")</f>
        <v>22</v>
      </c>
      <c r="AM27" s="119">
        <f>IF(AL27&lt;&gt;"",VLOOKUP(AL27,'Point'!$A$3:$B$122,2),0)</f>
        <v>101</v>
      </c>
      <c r="AN27" s="156"/>
      <c r="AO27" s="126"/>
      <c r="AP27" s="127"/>
      <c r="AQ27" s="128"/>
      <c r="AR27" t="s" s="129">
        <f>IF(AQ27&lt;&gt;"",AO27*3600+AP27*60+AQ27,"")</f>
      </c>
      <c r="AS27" s="126"/>
      <c r="AT27" s="127"/>
      <c r="AU27" s="128"/>
      <c r="AV27" t="s" s="133">
        <f>IF(AU27&lt;&gt;"",AS27*3600+AT27*60+AU27,"")</f>
      </c>
      <c r="AW27" t="s" s="134">
        <f>IF(AQ27&lt;&gt;"",AV27-AR27,"")</f>
      </c>
      <c r="AX27" s="135">
        <f>IF(AND(AW27&lt;&gt;"",AW27&gt;'Point'!$I$8),AW27-'Point'!$I$8,0)</f>
        <v>0</v>
      </c>
      <c r="AY27" s="132">
        <f>IF(AX27&lt;&gt;0,VLOOKUP(AX27,'Point'!$I$11:$J$48,2),0)</f>
        <v>0</v>
      </c>
      <c r="AZ27" s="128"/>
      <c r="BA27" t="s" s="134">
        <f>IF(AZ27&lt;&gt;"",AZ27-AY27,"")</f>
      </c>
      <c r="BB27" t="s" s="134">
        <f>IF(AV27&lt;&gt;"",BA27*10000-AW27,"")</f>
      </c>
      <c r="BC27" t="s" s="134">
        <f>IF(AZ27&lt;&gt;"",RANK(BB27,$BB$5:$BB$24,0),"")</f>
      </c>
      <c r="BD27" s="119">
        <f>IF(BA27&lt;&gt;"",VLOOKUP(BC27,'Point'!$A$3:$B$122,2),0)</f>
        <v>0</v>
      </c>
      <c r="BE27" s="156"/>
      <c r="BF27" s="136"/>
      <c r="BG27" s="137"/>
      <c r="BH27" s="139"/>
      <c r="BI27" s="136"/>
      <c r="BJ27" s="137"/>
      <c r="BK27" s="139"/>
      <c r="BL27" s="136"/>
      <c r="BM27" s="137"/>
      <c r="BN27" s="138">
        <f>BM27+BL27</f>
        <v>0</v>
      </c>
      <c r="BO27" s="136"/>
      <c r="BP27" s="137"/>
      <c r="BQ27" s="139"/>
      <c r="BR27" s="140"/>
      <c r="BS27" s="141"/>
      <c r="BT27" s="142"/>
      <c r="BU27" s="157"/>
      <c r="BV27" s="144"/>
      <c r="BW27" s="145"/>
    </row>
    <row r="28" ht="24.95" customHeight="1">
      <c r="A28" s="106">
        <f>IF(C28,RANK(B28,$B$5:$B$28),"")</f>
        <v>24</v>
      </c>
      <c r="B28" s="107">
        <f>IF(C28,(O28+AM28+BD28+BT28),"")</f>
        <v>111</v>
      </c>
      <c r="C28" s="121">
        <v>108</v>
      </c>
      <c r="D28" t="s" s="183">
        <v>144</v>
      </c>
      <c r="E28" t="s" s="203">
        <v>145</v>
      </c>
      <c r="F28" t="s" s="203">
        <v>88</v>
      </c>
      <c r="G28" t="s" s="183">
        <v>94</v>
      </c>
      <c r="H28" t="s" s="113">
        <v>95</v>
      </c>
      <c r="I28" s="153"/>
      <c r="J28" t="s" s="169">
        <f>IF(C28,AL28,"")</f>
      </c>
      <c r="K28" s="153"/>
      <c r="L28" s="154"/>
      <c r="M28" s="155"/>
      <c r="N28" s="115">
        <v>17</v>
      </c>
      <c r="O28" s="173">
        <f>IF(N28,VLOOKUP(N28,'Point'!$A$3:$B$122,2),0)</f>
        <v>111</v>
      </c>
      <c r="P28" s="157"/>
      <c r="Q28" s="122">
        <v>0</v>
      </c>
      <c r="R28" s="122">
        <v>0</v>
      </c>
      <c r="S28" s="123">
        <v>0</v>
      </c>
      <c r="T28" s="106">
        <f>IF(S28&lt;&gt;"",Q28*3600+R28*60+S28,"")</f>
        <v>0</v>
      </c>
      <c r="U28" s="127"/>
      <c r="V28" s="127"/>
      <c r="W28" s="128"/>
      <c r="X28" s="150"/>
      <c r="Y28" t="s" s="129">
        <f>IF(W28&lt;&gt;"",U28*3600+V28*60+W28+X28/100,"")</f>
      </c>
      <c r="Z28" t="s" s="133">
        <f>IF(X28&lt;&gt;"",Y28-T28,"")</f>
      </c>
      <c r="AA28" s="122">
        <v>0</v>
      </c>
      <c r="AB28" s="122">
        <v>0</v>
      </c>
      <c r="AC28" s="123">
        <v>0</v>
      </c>
      <c r="AD28" s="106">
        <f>IF(AC28&lt;&gt;"",AA28*3600+AB28*60+AC28,"")</f>
        <v>0</v>
      </c>
      <c r="AE28" s="122">
        <v>0</v>
      </c>
      <c r="AF28" s="130"/>
      <c r="AG28" s="130"/>
      <c r="AH28" s="131"/>
      <c r="AI28" t="s" s="129">
        <f>IF(AG28&lt;&gt;"",AE28*3600+AF28*60+AG28+AH28/100,"")</f>
      </c>
      <c r="AJ28" t="s" s="129">
        <f>IF(AH28&lt;&gt;"",AI28-AD28,"")</f>
      </c>
      <c r="AK28" t="s" s="133">
        <f>IF(OR(Z28&lt;&gt;"",AJ28&lt;&gt;""),MIN(Z28,AJ28),"")</f>
      </c>
      <c r="AL28" t="s" s="134">
        <f>IF(AK28&lt;&gt;"",RANK(AK28,$AK$5:$AK$28,1),"")</f>
      </c>
      <c r="AM28" s="119">
        <f>IF(AL28&lt;&gt;"",VLOOKUP(AL28,'Point'!$A$3:$B$122,2),0)</f>
        <v>0</v>
      </c>
      <c r="AN28" s="156"/>
      <c r="AO28" s="126"/>
      <c r="AP28" s="127"/>
      <c r="AQ28" s="128"/>
      <c r="AR28" t="s" s="129">
        <f>IF(AQ28&lt;&gt;"",AO28*3600+AP28*60+AQ28,"")</f>
      </c>
      <c r="AS28" s="126"/>
      <c r="AT28" s="127"/>
      <c r="AU28" s="128"/>
      <c r="AV28" t="s" s="133">
        <f>IF(AU28&lt;&gt;"",AS28*3600+AT28*60+AU28,"")</f>
      </c>
      <c r="AW28" t="s" s="134">
        <f>IF(AQ28&lt;&gt;"",AV28-AR28,"")</f>
      </c>
      <c r="AX28" s="135">
        <f>IF(AND(AW28&lt;&gt;"",AW28&gt;'Point'!$I$8),AW28-'Point'!$I$8,0)</f>
        <v>0</v>
      </c>
      <c r="AY28" s="132">
        <f>IF(AX28&lt;&gt;0,VLOOKUP(AX28,'Point'!$I$11:$J$48,2),0)</f>
        <v>0</v>
      </c>
      <c r="AZ28" s="128"/>
      <c r="BA28" t="s" s="134">
        <f>IF(AZ28&lt;&gt;"",AZ28-AY28,"")</f>
      </c>
      <c r="BB28" t="s" s="134">
        <f>IF(AV28&lt;&gt;"",BA28*10000-AW28,"")</f>
      </c>
      <c r="BC28" t="s" s="134">
        <f>IF(AZ28&lt;&gt;"",RANK(BB28,$BB$5:$BB$24,0),"")</f>
      </c>
      <c r="BD28" s="119">
        <f>IF(BA28&lt;&gt;"",VLOOKUP(BC28,'Point'!$A$3:$B$122,2),0)</f>
        <v>0</v>
      </c>
      <c r="BE28" s="156"/>
      <c r="BF28" s="136"/>
      <c r="BG28" s="137"/>
      <c r="BH28" s="139"/>
      <c r="BI28" s="136"/>
      <c r="BJ28" s="137"/>
      <c r="BK28" s="139"/>
      <c r="BL28" s="136"/>
      <c r="BM28" s="137"/>
      <c r="BN28" s="138">
        <f>BM28+BL28</f>
        <v>0</v>
      </c>
      <c r="BO28" s="136"/>
      <c r="BP28" s="137"/>
      <c r="BQ28" s="139"/>
      <c r="BR28" s="140"/>
      <c r="BS28" s="141"/>
      <c r="BT28" s="142"/>
      <c r="BU28" s="157"/>
      <c r="BV28" s="144"/>
      <c r="BW28" s="145"/>
    </row>
  </sheetData>
  <mergeCells count="17">
    <mergeCell ref="U3:X3"/>
    <mergeCell ref="AE3:AH3"/>
    <mergeCell ref="BO3:BQ3"/>
    <mergeCell ref="A2:B2"/>
    <mergeCell ref="I2:I4"/>
    <mergeCell ref="J2:J4"/>
    <mergeCell ref="K2:K4"/>
    <mergeCell ref="L2:L4"/>
    <mergeCell ref="N2:O2"/>
    <mergeCell ref="Q2:AM2"/>
    <mergeCell ref="BF2:BT2"/>
    <mergeCell ref="AO3:AQ3"/>
    <mergeCell ref="AS3:AU3"/>
    <mergeCell ref="BF3:BH3"/>
    <mergeCell ref="BI3:BK3"/>
    <mergeCell ref="BL3:BN3"/>
    <mergeCell ref="A1:D1"/>
  </mergeCells>
  <conditionalFormatting sqref="H1:H4">
    <cfRule type="cellIs" dxfId="1" priority="1" operator="equal" stopIfTrue="1">
      <formula>"D"</formula>
    </cfRule>
  </conditionalFormatting>
  <pageMargins left="0.393701" right="0.393701" top="0.393701" bottom="0.393701" header="0.11811" footer="0.11811"/>
  <pageSetup firstPageNumber="1" fitToHeight="1" fitToWidth="1" scale="100" useFirstPageNumber="0" orientation="portrait" pageOrder="downThenOver"/>
  <headerFooter>
    <oddHeader>&amp;C&amp;"+,Regular"&amp;14&amp;K000000PUP</oddHead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sheetPr>
    <pageSetUpPr fitToPage="1"/>
  </sheetPr>
  <dimension ref="A1:BW35"/>
  <sheetViews>
    <sheetView workbookViewId="0" showGridLines="0" defaultGridColor="1"/>
  </sheetViews>
  <sheetFormatPr defaultColWidth="10.8333" defaultRowHeight="12.75" customHeight="1" outlineLevelRow="0" outlineLevelCol="0"/>
  <cols>
    <col min="1" max="2" width="5.85156" style="204" customWidth="1"/>
    <col min="3" max="3" width="7.5" style="204" customWidth="1"/>
    <col min="4" max="4" width="17.6719" style="204" customWidth="1"/>
    <col min="5" max="5" width="8.5" style="204" customWidth="1"/>
    <col min="6" max="7" width="19.8516" style="204" customWidth="1"/>
    <col min="8" max="8" width="5.17188" style="204" customWidth="1"/>
    <col min="9" max="9" hidden="1" width="10.8333" style="204" customWidth="1"/>
    <col min="10" max="10" width="9.35156" style="204" customWidth="1"/>
    <col min="11" max="13" hidden="1" width="10.8333" style="204" customWidth="1"/>
    <col min="14" max="14" width="6" style="204" customWidth="1"/>
    <col min="15" max="15" width="6.67188" style="204" customWidth="1"/>
    <col min="16" max="16" hidden="1" width="10.8333" style="204" customWidth="1"/>
    <col min="17" max="21" width="5.35156" style="204" customWidth="1"/>
    <col min="22" max="24" width="5.85156" style="204" customWidth="1"/>
    <col min="25" max="25" width="6.85156" style="204" customWidth="1"/>
    <col min="26" max="26" width="8.35156" style="204" customWidth="1"/>
    <col min="27" max="30" width="6.85156" style="204" customWidth="1"/>
    <col min="31" max="31" width="5.35156" style="204" customWidth="1"/>
    <col min="32" max="34" width="5.85156" style="204" customWidth="1"/>
    <col min="35" max="35" width="7.17188" style="204" customWidth="1"/>
    <col min="36" max="36" width="9.17188" style="204" customWidth="1"/>
    <col min="37" max="37" width="8.5" style="204" customWidth="1"/>
    <col min="38" max="38" width="4.35156" style="204" customWidth="1"/>
    <col min="39" max="39" width="5.17188" style="204" customWidth="1"/>
    <col min="40" max="40" hidden="1" width="10.8333" style="204" customWidth="1"/>
    <col min="41" max="52" width="6.67188" style="204" customWidth="1"/>
    <col min="53" max="57" hidden="1" width="10.8333" style="204" customWidth="1"/>
    <col min="58" max="59" width="5.5" style="204" customWidth="1"/>
    <col min="60" max="60" width="5.67188" style="204" customWidth="1"/>
    <col min="61" max="62" width="5.5" style="204" customWidth="1"/>
    <col min="63" max="70" width="5.85156" style="204" customWidth="1"/>
    <col min="71" max="71" width="4.67188" style="204" customWidth="1"/>
    <col min="72" max="72" width="7.17188" style="204" customWidth="1"/>
    <col min="73" max="73" hidden="1" width="10.8333" style="204" customWidth="1"/>
    <col min="74" max="75" width="11" style="204" customWidth="1"/>
    <col min="76" max="16384" width="10.8516" style="204" customWidth="1"/>
  </cols>
  <sheetData>
    <row r="1" ht="39" customHeight="1">
      <c r="A1" t="s" s="7">
        <v>6</v>
      </c>
      <c r="B1" s="8"/>
      <c r="C1" s="8"/>
      <c r="D1" s="9"/>
      <c r="E1" s="9"/>
      <c r="F1" s="9"/>
      <c r="G1" s="9"/>
      <c r="H1" s="9"/>
      <c r="I1" s="9"/>
      <c r="J1" s="10"/>
      <c r="K1" s="9"/>
      <c r="L1" s="9"/>
      <c r="M1" s="11"/>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12"/>
      <c r="BD1" s="13"/>
      <c r="BE1" s="9"/>
      <c r="BF1" s="9"/>
      <c r="BG1" s="9"/>
      <c r="BH1" s="9"/>
      <c r="BI1" s="9"/>
      <c r="BJ1" s="9"/>
      <c r="BK1" s="9"/>
      <c r="BL1" s="9"/>
      <c r="BM1" s="9"/>
      <c r="BN1" s="9"/>
      <c r="BO1" s="9"/>
      <c r="BP1" s="9"/>
      <c r="BQ1" s="9"/>
      <c r="BR1" s="9"/>
      <c r="BS1" s="9"/>
      <c r="BT1" s="9"/>
      <c r="BU1" s="9"/>
      <c r="BV1" s="14"/>
      <c r="BW1" s="14"/>
    </row>
    <row r="2" ht="17.25" customHeight="1">
      <c r="A2" t="s" s="15">
        <v>7</v>
      </c>
      <c r="B2" s="16"/>
      <c r="C2" s="17">
        <v>27</v>
      </c>
      <c r="D2" t="s" s="18">
        <v>146</v>
      </c>
      <c r="E2" s="19"/>
      <c r="F2" s="19"/>
      <c r="G2" s="19"/>
      <c r="H2" s="20"/>
      <c r="I2" t="s" s="21">
        <v>8</v>
      </c>
      <c r="J2" t="s" s="22">
        <v>9</v>
      </c>
      <c r="K2" t="s" s="23">
        <v>10</v>
      </c>
      <c r="L2" t="s" s="24">
        <v>11</v>
      </c>
      <c r="M2" s="25"/>
      <c r="N2" t="s" s="26">
        <v>8</v>
      </c>
      <c r="O2" s="27"/>
      <c r="P2" s="28"/>
      <c r="Q2" t="s" s="29">
        <v>9</v>
      </c>
      <c r="R2" s="30"/>
      <c r="S2" s="30"/>
      <c r="T2" s="31"/>
      <c r="U2" s="30"/>
      <c r="V2" s="30"/>
      <c r="W2" s="30"/>
      <c r="X2" s="30"/>
      <c r="Y2" s="31"/>
      <c r="Z2" s="31"/>
      <c r="AA2" s="30"/>
      <c r="AB2" s="30"/>
      <c r="AC2" s="30"/>
      <c r="AD2" s="31"/>
      <c r="AE2" s="30"/>
      <c r="AF2" s="30"/>
      <c r="AG2" s="30"/>
      <c r="AH2" s="30"/>
      <c r="AI2" s="30"/>
      <c r="AJ2" s="30"/>
      <c r="AK2" s="30"/>
      <c r="AL2" s="30"/>
      <c r="AM2" s="32"/>
      <c r="AN2" s="28"/>
      <c r="AO2" s="33"/>
      <c r="AP2" s="34"/>
      <c r="AQ2" s="34"/>
      <c r="AR2" s="35"/>
      <c r="AS2" s="36"/>
      <c r="AT2" t="s" s="37">
        <v>10</v>
      </c>
      <c r="AU2" s="36"/>
      <c r="AV2" s="19"/>
      <c r="AW2" s="19"/>
      <c r="AX2" s="19"/>
      <c r="AY2" s="19"/>
      <c r="AZ2" s="38"/>
      <c r="BA2" s="39"/>
      <c r="BB2" s="19"/>
      <c r="BC2" s="19"/>
      <c r="BD2" s="38"/>
      <c r="BE2" s="28"/>
      <c r="BF2" t="s" s="29">
        <v>11</v>
      </c>
      <c r="BG2" s="30"/>
      <c r="BH2" s="30"/>
      <c r="BI2" s="30"/>
      <c r="BJ2" s="30"/>
      <c r="BK2" s="30"/>
      <c r="BL2" s="30"/>
      <c r="BM2" s="30"/>
      <c r="BN2" s="30"/>
      <c r="BO2" s="30"/>
      <c r="BP2" s="30"/>
      <c r="BQ2" s="30"/>
      <c r="BR2" s="31"/>
      <c r="BS2" s="31"/>
      <c r="BT2" s="40"/>
      <c r="BU2" s="28"/>
      <c r="BV2" s="41"/>
      <c r="BW2" s="14"/>
    </row>
    <row r="3" ht="17.25" customHeight="1">
      <c r="A3" t="s" s="42">
        <v>12</v>
      </c>
      <c r="B3" t="s" s="43">
        <v>13</v>
      </c>
      <c r="C3" s="44"/>
      <c r="D3" s="45"/>
      <c r="E3" s="45"/>
      <c r="F3" s="45"/>
      <c r="G3" s="45"/>
      <c r="H3" s="46"/>
      <c r="I3" s="47"/>
      <c r="J3" s="48"/>
      <c r="K3" s="49"/>
      <c r="L3" s="50"/>
      <c r="M3" s="51"/>
      <c r="N3" s="52"/>
      <c r="O3" s="53"/>
      <c r="P3" s="54"/>
      <c r="Q3" t="s" s="55">
        <v>14</v>
      </c>
      <c r="R3" s="56"/>
      <c r="S3" s="57"/>
      <c r="T3" s="58"/>
      <c r="U3" t="s" s="59">
        <v>15</v>
      </c>
      <c r="V3" s="60"/>
      <c r="W3" s="60"/>
      <c r="X3" s="61"/>
      <c r="Y3" s="62"/>
      <c r="Z3" s="63"/>
      <c r="AA3" t="s" s="55">
        <v>16</v>
      </c>
      <c r="AB3" s="64"/>
      <c r="AC3" s="27"/>
      <c r="AD3" s="65"/>
      <c r="AE3" t="s" s="59">
        <v>17</v>
      </c>
      <c r="AF3" s="60"/>
      <c r="AG3" s="60"/>
      <c r="AH3" s="61"/>
      <c r="AI3" s="39"/>
      <c r="AJ3" s="66"/>
      <c r="AK3" s="67"/>
      <c r="AL3" s="56"/>
      <c r="AM3" s="57"/>
      <c r="AN3" s="54"/>
      <c r="AO3" t="s" s="29">
        <v>18</v>
      </c>
      <c r="AP3" s="30"/>
      <c r="AQ3" s="32"/>
      <c r="AR3" s="68"/>
      <c r="AS3" t="s" s="29">
        <v>19</v>
      </c>
      <c r="AT3" s="30"/>
      <c r="AU3" s="32"/>
      <c r="AV3" s="69"/>
      <c r="AW3" s="70"/>
      <c r="AX3" s="71"/>
      <c r="AY3" s="72"/>
      <c r="AZ3" s="73"/>
      <c r="BA3" s="62"/>
      <c r="BB3" s="72"/>
      <c r="BC3" s="72"/>
      <c r="BD3" s="73"/>
      <c r="BE3" s="74"/>
      <c r="BF3" t="s" s="29">
        <v>20</v>
      </c>
      <c r="BG3" s="30"/>
      <c r="BH3" s="32"/>
      <c r="BI3" t="s" s="29">
        <v>21</v>
      </c>
      <c r="BJ3" s="30"/>
      <c r="BK3" s="32"/>
      <c r="BL3" t="s" s="29">
        <v>22</v>
      </c>
      <c r="BM3" s="30"/>
      <c r="BN3" s="32"/>
      <c r="BO3" t="s" s="29">
        <v>23</v>
      </c>
      <c r="BP3" s="30"/>
      <c r="BQ3" s="32"/>
      <c r="BR3" s="75"/>
      <c r="BS3" s="72"/>
      <c r="BT3" s="73"/>
      <c r="BU3" s="54"/>
      <c r="BV3" s="41"/>
      <c r="BW3" s="14"/>
    </row>
    <row r="4" ht="30" customHeight="1">
      <c r="A4" t="s" s="76">
        <v>24</v>
      </c>
      <c r="B4" t="s" s="77">
        <v>25</v>
      </c>
      <c r="C4" t="s" s="205">
        <v>26</v>
      </c>
      <c r="D4" t="s" s="79">
        <v>27</v>
      </c>
      <c r="E4" t="s" s="79">
        <v>28</v>
      </c>
      <c r="F4" t="s" s="79">
        <v>29</v>
      </c>
      <c r="G4" t="s" s="80">
        <v>30</v>
      </c>
      <c r="H4" t="s" s="81">
        <v>31</v>
      </c>
      <c r="I4" s="47"/>
      <c r="J4" s="48"/>
      <c r="K4" s="49"/>
      <c r="L4" s="50"/>
      <c r="M4" t="s" s="82">
        <v>26</v>
      </c>
      <c r="N4" t="s" s="83">
        <v>32</v>
      </c>
      <c r="O4" t="s" s="84">
        <v>33</v>
      </c>
      <c r="P4" t="s" s="85">
        <v>26</v>
      </c>
      <c r="Q4" t="s" s="86">
        <v>34</v>
      </c>
      <c r="R4" t="s" s="83">
        <v>35</v>
      </c>
      <c r="S4" t="s" s="87">
        <v>36</v>
      </c>
      <c r="T4" s="88"/>
      <c r="U4" t="s" s="89">
        <v>34</v>
      </c>
      <c r="V4" t="s" s="86">
        <v>35</v>
      </c>
      <c r="W4" t="s" s="83">
        <v>37</v>
      </c>
      <c r="X4" t="s" s="87">
        <v>38</v>
      </c>
      <c r="Y4" s="90"/>
      <c r="Z4" t="s" s="91">
        <v>39</v>
      </c>
      <c r="AA4" t="s" s="86">
        <v>34</v>
      </c>
      <c r="AB4" t="s" s="83">
        <v>35</v>
      </c>
      <c r="AC4" t="s" s="87">
        <v>36</v>
      </c>
      <c r="AD4" s="92"/>
      <c r="AE4" t="s" s="89">
        <v>34</v>
      </c>
      <c r="AF4" t="s" s="93">
        <v>35</v>
      </c>
      <c r="AG4" t="s" s="83">
        <v>37</v>
      </c>
      <c r="AH4" t="s" s="87">
        <v>38</v>
      </c>
      <c r="AI4" s="94"/>
      <c r="AJ4" t="s" s="91">
        <v>40</v>
      </c>
      <c r="AK4" t="s" s="93">
        <v>41</v>
      </c>
      <c r="AL4" t="s" s="83">
        <v>42</v>
      </c>
      <c r="AM4" t="s" s="87">
        <v>43</v>
      </c>
      <c r="AN4" t="s" s="85">
        <v>26</v>
      </c>
      <c r="AO4" t="s" s="95">
        <v>34</v>
      </c>
      <c r="AP4" t="s" s="96">
        <v>35</v>
      </c>
      <c r="AQ4" t="s" s="97">
        <v>36</v>
      </c>
      <c r="AR4" t="s" s="98">
        <v>44</v>
      </c>
      <c r="AS4" t="s" s="95">
        <v>34</v>
      </c>
      <c r="AT4" t="s" s="96">
        <v>35</v>
      </c>
      <c r="AU4" t="s" s="97">
        <v>36</v>
      </c>
      <c r="AV4" t="s" s="99">
        <v>45</v>
      </c>
      <c r="AW4" t="s" s="83">
        <v>46</v>
      </c>
      <c r="AX4" t="s" s="100">
        <v>47</v>
      </c>
      <c r="AY4" t="s" s="83">
        <v>48</v>
      </c>
      <c r="AZ4" t="s" s="84">
        <v>49</v>
      </c>
      <c r="BA4" t="s" s="101">
        <v>50</v>
      </c>
      <c r="BB4" s="102"/>
      <c r="BC4" t="s" s="83">
        <v>51</v>
      </c>
      <c r="BD4" t="s" s="87">
        <v>43</v>
      </c>
      <c r="BE4" t="s" s="103">
        <v>26</v>
      </c>
      <c r="BF4" t="s" s="95">
        <v>52</v>
      </c>
      <c r="BG4" t="s" s="104">
        <v>53</v>
      </c>
      <c r="BH4" t="s" s="97">
        <v>54</v>
      </c>
      <c r="BI4" t="s" s="95">
        <v>52</v>
      </c>
      <c r="BJ4" t="s" s="104">
        <v>53</v>
      </c>
      <c r="BK4" t="s" s="97">
        <v>55</v>
      </c>
      <c r="BL4" t="s" s="95">
        <v>52</v>
      </c>
      <c r="BM4" t="s" s="104">
        <v>53</v>
      </c>
      <c r="BN4" t="s" s="97">
        <v>56</v>
      </c>
      <c r="BO4" t="s" s="95">
        <v>52</v>
      </c>
      <c r="BP4" t="s" s="104">
        <v>53</v>
      </c>
      <c r="BQ4" t="s" s="97">
        <v>57</v>
      </c>
      <c r="BR4" t="s" s="93">
        <v>58</v>
      </c>
      <c r="BS4" t="s" s="83">
        <v>51</v>
      </c>
      <c r="BT4" t="s" s="87">
        <v>59</v>
      </c>
      <c r="BU4" t="s" s="85">
        <v>26</v>
      </c>
      <c r="BV4" s="105"/>
      <c r="BW4" s="14"/>
    </row>
    <row r="5" ht="24.95" customHeight="1">
      <c r="A5" s="106">
        <f>IF(C5,RANK(B5,$B$5:$B$35),"")</f>
        <v>1</v>
      </c>
      <c r="B5" s="107">
        <f>IF(C5,(O5+AM5+BD5+BT5),"")</f>
        <v>300</v>
      </c>
      <c r="C5" s="206">
        <v>272</v>
      </c>
      <c r="D5" t="s" s="109">
        <v>147</v>
      </c>
      <c r="E5" t="s" s="110">
        <v>98</v>
      </c>
      <c r="F5" t="s" s="164">
        <v>62</v>
      </c>
      <c r="G5" t="s" s="112">
        <v>148</v>
      </c>
      <c r="H5" t="s" s="113">
        <v>95</v>
      </c>
      <c r="I5" s="153"/>
      <c r="J5" s="115">
        <f>IF(C5,AL5,"")</f>
        <v>1</v>
      </c>
      <c r="K5" t="s" s="116">
        <f>IF(C5,BC5,"")</f>
      </c>
      <c r="L5" s="117">
        <f>IF(C5,BN5,"")</f>
        <v>0</v>
      </c>
      <c r="M5" s="118">
        <f>IF($C5,$C5,"")</f>
        <v>272</v>
      </c>
      <c r="N5" s="115">
        <v>1</v>
      </c>
      <c r="O5" s="173">
        <f>IF(N5,VLOOKUP(N5,'Point'!$A$3:$B$122,2),0)</f>
        <v>150</v>
      </c>
      <c r="P5" s="143">
        <f>IF($C5,$C5,"")</f>
        <v>272</v>
      </c>
      <c r="Q5" s="122">
        <v>0</v>
      </c>
      <c r="R5" s="122">
        <v>0</v>
      </c>
      <c r="S5" s="123">
        <v>0</v>
      </c>
      <c r="T5" s="106">
        <f>IF(S5&lt;&gt;"",Q5*3600+R5*60+S5,"")</f>
        <v>0</v>
      </c>
      <c r="U5" s="122">
        <v>0</v>
      </c>
      <c r="V5" s="122">
        <v>2</v>
      </c>
      <c r="W5" s="152">
        <v>20</v>
      </c>
      <c r="X5" s="150">
        <v>2</v>
      </c>
      <c r="Y5" s="125">
        <f>IF(W5&lt;&gt;"",U5*3600+V5*60+W5+X5/100,"")</f>
        <v>140.02</v>
      </c>
      <c r="Z5" s="106">
        <f>IF(X5&lt;&gt;"",Y5-T5,"")</f>
        <v>140.02</v>
      </c>
      <c r="AA5" s="122">
        <v>0</v>
      </c>
      <c r="AB5" s="122">
        <v>0</v>
      </c>
      <c r="AC5" s="123">
        <v>0</v>
      </c>
      <c r="AD5" s="106">
        <f>IF(AC5&lt;&gt;"",AA5*3600+AB5*60+AC5,"")</f>
        <v>0</v>
      </c>
      <c r="AE5" s="122">
        <v>0</v>
      </c>
      <c r="AF5" s="151">
        <v>2</v>
      </c>
      <c r="AG5" s="151">
        <v>14</v>
      </c>
      <c r="AH5" s="152">
        <v>41</v>
      </c>
      <c r="AI5" s="125">
        <f>IF(AG5&lt;&gt;"",AE5*3600+AF5*60+AG5+AH5/100,"")</f>
        <v>134.41</v>
      </c>
      <c r="AJ5" s="125">
        <f>IF(AH5&lt;&gt;"",AI5-AD5,"")</f>
        <v>134.41</v>
      </c>
      <c r="AK5" s="106">
        <f>IF(OR(Z5&lt;&gt;"",AJ5&lt;&gt;""),MIN(Z5,AJ5),"")</f>
        <v>134.41</v>
      </c>
      <c r="AL5" s="132">
        <f>IF(AK5&lt;&gt;"",RANK(AK5,$AK$5:$AK$35,1),"")</f>
        <v>1</v>
      </c>
      <c r="AM5" s="119">
        <f>IF(AL5&lt;&gt;"",VLOOKUP(AL5,'Point'!$A$3:$B$122,2),0)</f>
        <v>150</v>
      </c>
      <c r="AN5" s="120">
        <f>IF($C5,$C5,"")</f>
        <v>272</v>
      </c>
      <c r="AO5" s="126"/>
      <c r="AP5" s="127"/>
      <c r="AQ5" s="128"/>
      <c r="AR5" t="s" s="129">
        <f>IF(AQ5&lt;&gt;"",AO5*3600+AP5*60+AQ5,"")</f>
      </c>
      <c r="AS5" s="126"/>
      <c r="AT5" s="127"/>
      <c r="AU5" s="128"/>
      <c r="AV5" t="s" s="133">
        <f>IF(AU5&lt;&gt;"",AS5*3600+AT5*60+AU5,"")</f>
      </c>
      <c r="AW5" t="s" s="134">
        <f>IF(AQ5&lt;&gt;"",AV5-AR5,"")</f>
      </c>
      <c r="AX5" s="135">
        <f>IF(AND(AW5&lt;&gt;"",AW5&gt;'Point'!$I$8),AW5-'Point'!$I$8,0)</f>
        <v>0</v>
      </c>
      <c r="AY5" s="132">
        <f>IF(AX5&lt;&gt;0,VLOOKUP(AX5,'Point'!$I$11:$J$48,2),0)</f>
        <v>0</v>
      </c>
      <c r="AZ5" s="128"/>
      <c r="BA5" t="s" s="134">
        <f>IF(AZ5&lt;&gt;"",AZ5-AY5,"")</f>
      </c>
      <c r="BB5" t="s" s="134">
        <f>IF(AV5&lt;&gt;"",BA5*10000-AW5,"")</f>
      </c>
      <c r="BC5" t="s" s="134">
        <f>IF(AZ5&lt;&gt;"",RANK(BB5,$BB$5:$BB$25,0),"")</f>
      </c>
      <c r="BD5" s="119">
        <f>IF(BA5&lt;&gt;"",VLOOKUP(BC5,'Point'!$A$3:$B$122,2),0)</f>
        <v>0</v>
      </c>
      <c r="BE5" s="120">
        <f>IF($C5,$C5,"")</f>
        <v>272</v>
      </c>
      <c r="BF5" s="136"/>
      <c r="BG5" s="137"/>
      <c r="BH5" s="138">
        <f>BG5+BF5</f>
        <v>0</v>
      </c>
      <c r="BI5" s="136"/>
      <c r="BJ5" s="137"/>
      <c r="BK5" s="139"/>
      <c r="BL5" s="136"/>
      <c r="BM5" s="137"/>
      <c r="BN5" s="138">
        <f>BM5+BL5</f>
        <v>0</v>
      </c>
      <c r="BO5" s="136"/>
      <c r="BP5" s="137"/>
      <c r="BQ5" s="139"/>
      <c r="BR5" s="140"/>
      <c r="BS5" s="141"/>
      <c r="BT5" s="142"/>
      <c r="BU5" s="143">
        <f>IF($C5,$C5,"")</f>
        <v>272</v>
      </c>
      <c r="BV5" s="144"/>
      <c r="BW5" s="145"/>
    </row>
    <row r="6" ht="24.95" customHeight="1">
      <c r="A6" s="106">
        <f>IF(C6,RANK(B6,$B$5:$B$35),"")</f>
        <v>2</v>
      </c>
      <c r="B6" s="107">
        <f>IF(C6,(O6+AM6+BD6+BT6),"")</f>
        <v>291</v>
      </c>
      <c r="C6" s="146">
        <v>230</v>
      </c>
      <c r="D6" t="s" s="207">
        <v>149</v>
      </c>
      <c r="E6" t="s" s="190">
        <v>150</v>
      </c>
      <c r="F6" t="s" s="208">
        <v>151</v>
      </c>
      <c r="G6" t="s" s="167">
        <v>148</v>
      </c>
      <c r="H6" t="s" s="113">
        <v>95</v>
      </c>
      <c r="I6" s="114">
        <f>IF(C6,N6,"")</f>
        <v>2</v>
      </c>
      <c r="J6" s="115">
        <f>IF(C6,AL6,"")</f>
        <v>3</v>
      </c>
      <c r="K6" t="s" s="116">
        <f>IF(C6,BC6,"")</f>
      </c>
      <c r="L6" s="117">
        <f>IF(C6,BN6,"")</f>
        <v>0</v>
      </c>
      <c r="M6" s="118">
        <f>IF($C6,$C6,"")</f>
        <v>230</v>
      </c>
      <c r="N6" s="115">
        <v>2</v>
      </c>
      <c r="O6" s="173">
        <f>IF(N6,VLOOKUP(N6,'Point'!$A$3:$B$122,2),0)</f>
        <v>147</v>
      </c>
      <c r="P6" s="143">
        <f>IF($C6,$C6,"")</f>
        <v>230</v>
      </c>
      <c r="Q6" s="122">
        <v>0</v>
      </c>
      <c r="R6" s="122">
        <v>0</v>
      </c>
      <c r="S6" s="123">
        <v>0</v>
      </c>
      <c r="T6" s="106">
        <f>IF(S6&lt;&gt;"",Q6*3600+R6*60+S6,"")</f>
        <v>0</v>
      </c>
      <c r="U6" s="122">
        <v>0</v>
      </c>
      <c r="V6" s="122">
        <v>2</v>
      </c>
      <c r="W6" s="123">
        <v>27</v>
      </c>
      <c r="X6" s="150">
        <v>47</v>
      </c>
      <c r="Y6" s="125">
        <f>IF(W6&lt;&gt;"",U6*3600+V6*60+W6+X6/100,"")</f>
        <v>147.47</v>
      </c>
      <c r="Z6" s="106">
        <f>IF(X6&lt;&gt;"",Y6-T6,"")</f>
        <v>147.47</v>
      </c>
      <c r="AA6" s="122">
        <v>0</v>
      </c>
      <c r="AB6" s="122">
        <v>0</v>
      </c>
      <c r="AC6" s="123">
        <v>0</v>
      </c>
      <c r="AD6" s="106">
        <f>IF(AC6&lt;&gt;"",AA6*3600+AB6*60+AC6,"")</f>
        <v>0</v>
      </c>
      <c r="AE6" s="122">
        <v>0</v>
      </c>
      <c r="AF6" s="151">
        <v>2</v>
      </c>
      <c r="AG6" s="151">
        <v>22</v>
      </c>
      <c r="AH6" s="152">
        <v>35</v>
      </c>
      <c r="AI6" s="125">
        <f>IF(AG6&lt;&gt;"",AE6*3600+AF6*60+AG6+AH6/100,"")</f>
        <v>142.35</v>
      </c>
      <c r="AJ6" s="125">
        <f>IF(AH6&lt;&gt;"",AI6-AD6,"")</f>
        <v>142.35</v>
      </c>
      <c r="AK6" s="106">
        <f>IF(OR(Z6&lt;&gt;"",AJ6&lt;&gt;""),MIN(Z6,AJ6),"")</f>
        <v>142.35</v>
      </c>
      <c r="AL6" s="132">
        <f>IF(AK6&lt;&gt;"",RANK(AK6,$AK$5:$AK$35,1),"")</f>
        <v>3</v>
      </c>
      <c r="AM6" s="119">
        <f>IF(AL6&lt;&gt;"",VLOOKUP(AL6,'Point'!$A$3:$B$122,2),0)</f>
        <v>144</v>
      </c>
      <c r="AN6" s="120">
        <f>IF($C6,$C6,"")</f>
        <v>230</v>
      </c>
      <c r="AO6" s="126"/>
      <c r="AP6" s="127"/>
      <c r="AQ6" s="128"/>
      <c r="AR6" t="s" s="129">
        <f>IF(AQ6&lt;&gt;"",AO6*3600+AP6*60+AQ6,"")</f>
      </c>
      <c r="AS6" s="126"/>
      <c r="AT6" s="127"/>
      <c r="AU6" s="128"/>
      <c r="AV6" t="s" s="133">
        <f>IF(AU6&lt;&gt;"",AS6*3600+AT6*60+AU6,"")</f>
      </c>
      <c r="AW6" t="s" s="134">
        <f>IF(AQ6&lt;&gt;"",AV6-AR6,"")</f>
      </c>
      <c r="AX6" s="135">
        <f>IF(AND(AW6&lt;&gt;"",AW6&gt;'Point'!$I$8),AW6-'Point'!$I$8,0)</f>
        <v>0</v>
      </c>
      <c r="AY6" s="132">
        <f>IF(AX6&lt;&gt;0,VLOOKUP(AX6,'Point'!$I$11:$J$48,2),0)</f>
        <v>0</v>
      </c>
      <c r="AZ6" s="128"/>
      <c r="BA6" t="s" s="134">
        <f>IF(AZ6&lt;&gt;"",AZ6-AY6,"")</f>
      </c>
      <c r="BB6" t="s" s="134">
        <f>IF(AV6&lt;&gt;"",BA6*10000-AW6,"")</f>
      </c>
      <c r="BC6" t="s" s="134">
        <f>IF(AZ6&lt;&gt;"",RANK(BB6,$BB$5:$BB$25,0),"")</f>
      </c>
      <c r="BD6" s="119">
        <f>IF(BA6&lt;&gt;"",VLOOKUP(BC6,'Point'!$A$3:$B$122,2),0)</f>
        <v>0</v>
      </c>
      <c r="BE6" s="120">
        <f>IF($C6,$C6,"")</f>
        <v>230</v>
      </c>
      <c r="BF6" s="136"/>
      <c r="BG6" s="137"/>
      <c r="BH6" s="138">
        <f>BG6+BF6</f>
        <v>0</v>
      </c>
      <c r="BI6" s="136"/>
      <c r="BJ6" s="137"/>
      <c r="BK6" s="139"/>
      <c r="BL6" s="136"/>
      <c r="BM6" s="137"/>
      <c r="BN6" s="138">
        <f>BM6+BL6</f>
        <v>0</v>
      </c>
      <c r="BO6" s="136"/>
      <c r="BP6" s="137"/>
      <c r="BQ6" s="139"/>
      <c r="BR6" s="140"/>
      <c r="BS6" s="141"/>
      <c r="BT6" s="142"/>
      <c r="BU6" s="143">
        <f>IF($C6,$C6,"")</f>
        <v>230</v>
      </c>
      <c r="BV6" s="144"/>
      <c r="BW6" s="145"/>
    </row>
    <row r="7" ht="24.95" customHeight="1">
      <c r="A7" s="106">
        <f>IF(C7,RANK(B7,$B$5:$B$35),"")</f>
        <v>3</v>
      </c>
      <c r="B7" s="107">
        <f>IF(C8,(O7+AM7+BD7+BT7),"")</f>
        <v>279</v>
      </c>
      <c r="C7" s="146">
        <v>238</v>
      </c>
      <c r="D7" t="s" s="207">
        <v>152</v>
      </c>
      <c r="E7" t="s" s="190">
        <v>153</v>
      </c>
      <c r="F7" t="s" s="208">
        <v>154</v>
      </c>
      <c r="G7" t="s" s="167">
        <v>148</v>
      </c>
      <c r="H7" t="s" s="113">
        <v>95</v>
      </c>
      <c r="I7" s="114">
        <f>IF(C8,N7,"")</f>
        <v>3</v>
      </c>
      <c r="J7" s="115">
        <f>IF(C7,AL7,"")</f>
        <v>6</v>
      </c>
      <c r="K7" t="s" s="116">
        <f>IF(C8,BC7,"")</f>
      </c>
      <c r="L7" s="117">
        <f>IF(C8,BN7,"")</f>
        <v>0</v>
      </c>
      <c r="M7" s="118">
        <f>IF($C8,$C8,"")</f>
        <v>218</v>
      </c>
      <c r="N7" s="115">
        <v>3</v>
      </c>
      <c r="O7" s="173">
        <f>IF(N7,VLOOKUP(N7,'Point'!$A$3:$B$122,2),0)</f>
        <v>144</v>
      </c>
      <c r="P7" s="143">
        <f>IF($C8,$C8,"")</f>
        <v>218</v>
      </c>
      <c r="Q7" s="122">
        <v>0</v>
      </c>
      <c r="R7" s="122">
        <v>0</v>
      </c>
      <c r="S7" s="123">
        <v>0</v>
      </c>
      <c r="T7" s="106">
        <f>IF(S7&lt;&gt;"",Q7*3600+R7*60+S7,"")</f>
        <v>0</v>
      </c>
      <c r="U7" s="122">
        <v>0</v>
      </c>
      <c r="V7" s="122">
        <v>2</v>
      </c>
      <c r="W7" s="152">
        <v>44</v>
      </c>
      <c r="X7" s="150">
        <v>13</v>
      </c>
      <c r="Y7" s="125">
        <f>IF(W7&lt;&gt;"",U7*3600+V7*60+W7+X7/100,"")</f>
        <v>164.13</v>
      </c>
      <c r="Z7" s="106">
        <f>IF(X7&lt;&gt;"",Y7-T7,"")</f>
        <v>164.13</v>
      </c>
      <c r="AA7" s="122">
        <v>0</v>
      </c>
      <c r="AB7" s="122">
        <v>0</v>
      </c>
      <c r="AC7" s="123">
        <v>0</v>
      </c>
      <c r="AD7" s="106">
        <f>IF(AC7&lt;&gt;"",AA7*3600+AB7*60+AC7,"")</f>
        <v>0</v>
      </c>
      <c r="AE7" s="122">
        <v>0</v>
      </c>
      <c r="AF7" s="151">
        <v>2</v>
      </c>
      <c r="AG7" s="151">
        <v>34</v>
      </c>
      <c r="AH7" s="152">
        <v>12</v>
      </c>
      <c r="AI7" s="125">
        <f>IF(AG7&lt;&gt;"",AE7*3600+AF7*60+AG7+AH7/100,"")</f>
        <v>154.12</v>
      </c>
      <c r="AJ7" s="125">
        <f>IF(AH7&lt;&gt;"",AI7-AD7,"")</f>
        <v>154.12</v>
      </c>
      <c r="AK7" s="106">
        <f>IF(OR(Z7&lt;&gt;"",AJ7&lt;&gt;""),MIN(Z7,AJ7),"")</f>
        <v>154.12</v>
      </c>
      <c r="AL7" s="132">
        <f>IF(AK7&lt;&gt;"",RANK(AK7,$AK$5:$AK$35,1),"")</f>
        <v>6</v>
      </c>
      <c r="AM7" s="119">
        <f>IF(AL7&lt;&gt;"",VLOOKUP(AL7,'Point'!$A$3:$B$122,2),0)</f>
        <v>135</v>
      </c>
      <c r="AN7" s="120">
        <f>IF($C8,$C8,"")</f>
        <v>218</v>
      </c>
      <c r="AO7" s="126"/>
      <c r="AP7" s="127"/>
      <c r="AQ7" s="128"/>
      <c r="AR7" t="s" s="129">
        <f>IF(AQ7&lt;&gt;"",AO7*3600+AP7*60+AQ7,"")</f>
      </c>
      <c r="AS7" s="126"/>
      <c r="AT7" s="130"/>
      <c r="AU7" s="131"/>
      <c r="AV7" t="s" s="133">
        <f>IF(AU7&lt;&gt;"",AS7*3600+AT7*60+AU7,"")</f>
      </c>
      <c r="AW7" t="s" s="134">
        <f>IF(AQ7&lt;&gt;"",AV7-AR7,"")</f>
      </c>
      <c r="AX7" s="135">
        <f>IF(AND(AW7&lt;&gt;"",AW7&gt;'Point'!$I$8),AW7-'Point'!$I$8,0)</f>
        <v>0</v>
      </c>
      <c r="AY7" s="132">
        <f>IF(AX7&lt;&gt;0,VLOOKUP(AX7,'Point'!$I$11:$J$48,2),0)</f>
        <v>0</v>
      </c>
      <c r="AZ7" s="128"/>
      <c r="BA7" t="s" s="134">
        <f>IF(AZ7&lt;&gt;"",AZ7-AY7,"")</f>
      </c>
      <c r="BB7" t="s" s="134">
        <f>IF(AV7&lt;&gt;"",BA7*10000-AW7,"")</f>
      </c>
      <c r="BC7" t="s" s="134">
        <f>IF(AZ7&lt;&gt;"",RANK(BB7,$BB$5:$BB$25,0),"")</f>
      </c>
      <c r="BD7" s="119">
        <f>IF(BA7&lt;&gt;"",VLOOKUP(BC7,'Point'!$A$3:$B$122,2),0)</f>
        <v>0</v>
      </c>
      <c r="BE7" s="120">
        <f>IF($C8,$C8,"")</f>
        <v>218</v>
      </c>
      <c r="BF7" s="136"/>
      <c r="BG7" s="137"/>
      <c r="BH7" s="138">
        <f>BG7+BF7</f>
        <v>0</v>
      </c>
      <c r="BI7" s="136"/>
      <c r="BJ7" s="137"/>
      <c r="BK7" s="139"/>
      <c r="BL7" s="136"/>
      <c r="BM7" s="137"/>
      <c r="BN7" s="138">
        <f>BM7+BL7</f>
        <v>0</v>
      </c>
      <c r="BO7" s="136"/>
      <c r="BP7" s="137"/>
      <c r="BQ7" s="139"/>
      <c r="BR7" s="140"/>
      <c r="BS7" s="141"/>
      <c r="BT7" s="142"/>
      <c r="BU7" s="143">
        <f>IF($C7,$C7,"")</f>
        <v>238</v>
      </c>
      <c r="BV7" s="144"/>
      <c r="BW7" s="145"/>
    </row>
    <row r="8" ht="24.95" customHeight="1">
      <c r="A8" s="106">
        <f>IF(C8,RANK(B8,$B$5:$B$35),"")</f>
        <v>4</v>
      </c>
      <c r="B8" s="107">
        <f>IF(C8,(O8+AM8+BD8+BT8),"")</f>
        <v>273</v>
      </c>
      <c r="C8" s="146">
        <v>218</v>
      </c>
      <c r="D8" t="s" s="207">
        <v>155</v>
      </c>
      <c r="E8" t="s" s="190">
        <v>156</v>
      </c>
      <c r="F8" t="s" s="208">
        <v>88</v>
      </c>
      <c r="G8" t="s" s="167">
        <v>148</v>
      </c>
      <c r="H8" t="s" s="113">
        <v>95</v>
      </c>
      <c r="I8" s="153"/>
      <c r="J8" s="115">
        <f>IF(C8,AL8,"")</f>
        <v>7</v>
      </c>
      <c r="K8" s="153"/>
      <c r="L8" s="154"/>
      <c r="M8" s="155"/>
      <c r="N8" s="115">
        <v>4</v>
      </c>
      <c r="O8" s="173">
        <f>IF(N8,VLOOKUP(N8,'Point'!$A$3:$B$122,2),0)</f>
        <v>141</v>
      </c>
      <c r="P8" s="157"/>
      <c r="Q8" s="122">
        <v>0</v>
      </c>
      <c r="R8" s="122">
        <v>0</v>
      </c>
      <c r="S8" s="123">
        <v>0</v>
      </c>
      <c r="T8" s="106">
        <f>IF(S8&lt;&gt;"",Q8*3600+R8*60+S8,"")</f>
        <v>0</v>
      </c>
      <c r="U8" s="122">
        <v>0</v>
      </c>
      <c r="V8" s="122">
        <v>2</v>
      </c>
      <c r="W8" s="152">
        <v>40</v>
      </c>
      <c r="X8" s="150">
        <v>65</v>
      </c>
      <c r="Y8" s="125">
        <f>IF(W8&lt;&gt;"",U8*3600+V8*60+W8+X8/100,"")</f>
        <v>160.65</v>
      </c>
      <c r="Z8" s="106">
        <f>IF(X8&lt;&gt;"",Y8-T8,"")</f>
        <v>160.65</v>
      </c>
      <c r="AA8" s="122">
        <v>0</v>
      </c>
      <c r="AB8" s="122">
        <v>0</v>
      </c>
      <c r="AC8" s="123">
        <v>0</v>
      </c>
      <c r="AD8" s="106">
        <f>IF(AC8&lt;&gt;"",AA8*3600+AB8*60+AC8,"")</f>
        <v>0</v>
      </c>
      <c r="AE8" s="122">
        <v>0</v>
      </c>
      <c r="AF8" s="151">
        <v>2</v>
      </c>
      <c r="AG8" s="151">
        <v>34</v>
      </c>
      <c r="AH8" s="152">
        <v>81</v>
      </c>
      <c r="AI8" s="125">
        <f>IF(AG8&lt;&gt;"",AE8*3600+AF8*60+AG8+AH8/100,"")</f>
        <v>154.81</v>
      </c>
      <c r="AJ8" s="125">
        <f>IF(AH8&lt;&gt;"",AI8-AD8,"")</f>
        <v>154.81</v>
      </c>
      <c r="AK8" s="106">
        <f>IF(OR(Z8&lt;&gt;"",AJ8&lt;&gt;""),MIN(Z8,AJ8),"")</f>
        <v>154.81</v>
      </c>
      <c r="AL8" s="132">
        <f>IF(AK8&lt;&gt;"",RANK(AK8,$AK$5:$AK$35,1),"")</f>
        <v>7</v>
      </c>
      <c r="AM8" s="119">
        <f>IF(AL8&lt;&gt;"",VLOOKUP(AL8,'Point'!$A$3:$B$122,2),0)</f>
        <v>132</v>
      </c>
      <c r="AN8" s="156"/>
      <c r="AO8" s="126"/>
      <c r="AP8" s="127"/>
      <c r="AQ8" s="128"/>
      <c r="AR8" t="s" s="129">
        <f>IF(AQ8&lt;&gt;"",AO8*3600+AP8*60+AQ8,"")</f>
      </c>
      <c r="AS8" s="126"/>
      <c r="AT8" s="127"/>
      <c r="AU8" s="128"/>
      <c r="AV8" t="s" s="133">
        <f>IF(AU8&lt;&gt;"",AS8*3600+AT8*60+AU8,"")</f>
      </c>
      <c r="AW8" t="s" s="134">
        <f>IF(AQ8&lt;&gt;"",AV8-AR8,"")</f>
      </c>
      <c r="AX8" s="135">
        <f>IF(AND(AW8&lt;&gt;"",AW8&gt;'Point'!$I$8),AW8-'Point'!$I$8,0)</f>
        <v>0</v>
      </c>
      <c r="AY8" s="132">
        <f>IF(AX8&lt;&gt;0,VLOOKUP(AX8,'Point'!$I$11:$J$48,2),0)</f>
        <v>0</v>
      </c>
      <c r="AZ8" s="128"/>
      <c r="BA8" t="s" s="134">
        <f>IF(AZ8&lt;&gt;"",AZ8-AY8,"")</f>
      </c>
      <c r="BB8" t="s" s="134">
        <f>IF(AV8&lt;&gt;"",BA8*10000-AW8,"")</f>
      </c>
      <c r="BC8" t="s" s="134">
        <f>IF(AZ8&lt;&gt;"",RANK(BB8,$BB$5:$BB$25,0),"")</f>
      </c>
      <c r="BD8" s="119">
        <f>IF(BA8&lt;&gt;"",VLOOKUP(BC8,'Point'!$A$3:$B$122,2),0)</f>
        <v>0</v>
      </c>
      <c r="BE8" s="156"/>
      <c r="BF8" s="136"/>
      <c r="BG8" s="137"/>
      <c r="BH8" s="138">
        <f>BG8+BF8</f>
        <v>0</v>
      </c>
      <c r="BI8" s="136"/>
      <c r="BJ8" s="137"/>
      <c r="BK8" s="139"/>
      <c r="BL8" s="136"/>
      <c r="BM8" s="137"/>
      <c r="BN8" s="138">
        <f>BM8+BL8</f>
        <v>0</v>
      </c>
      <c r="BO8" s="136"/>
      <c r="BP8" s="137"/>
      <c r="BQ8" s="139"/>
      <c r="BR8" s="140"/>
      <c r="BS8" s="141"/>
      <c r="BT8" s="142"/>
      <c r="BU8" s="157"/>
      <c r="BV8" s="144"/>
      <c r="BW8" s="145"/>
    </row>
    <row r="9" ht="24.95" customHeight="1">
      <c r="A9" s="106">
        <f>IF(C9,RANK(B9,$B$5:$B$35),"")</f>
        <v>5</v>
      </c>
      <c r="B9" s="107">
        <f>IF(C9,(O9+AM9+BD9+BT9),"")</f>
        <v>270</v>
      </c>
      <c r="C9" s="146">
        <v>244</v>
      </c>
      <c r="D9" t="s" s="207">
        <v>121</v>
      </c>
      <c r="E9" t="s" s="190">
        <v>157</v>
      </c>
      <c r="F9" t="s" s="208">
        <v>123</v>
      </c>
      <c r="G9" t="s" s="167">
        <v>148</v>
      </c>
      <c r="H9" t="s" s="113">
        <v>95</v>
      </c>
      <c r="I9" s="153"/>
      <c r="J9" s="115">
        <f>IF(C9,AL9,"")</f>
        <v>5</v>
      </c>
      <c r="K9" s="153"/>
      <c r="L9" s="154"/>
      <c r="M9" s="155"/>
      <c r="N9" s="115">
        <v>7</v>
      </c>
      <c r="O9" s="173">
        <f>IF(N9,VLOOKUP(N9,'Point'!$A$3:$B$122,2),0)</f>
        <v>132</v>
      </c>
      <c r="P9" s="157"/>
      <c r="Q9" s="122">
        <v>0</v>
      </c>
      <c r="R9" s="122">
        <v>0</v>
      </c>
      <c r="S9" s="123">
        <v>0</v>
      </c>
      <c r="T9" s="106">
        <f>IF(S9&lt;&gt;"",Q9*3600+R9*60+S9,"")</f>
        <v>0</v>
      </c>
      <c r="U9" s="122">
        <v>0</v>
      </c>
      <c r="V9" s="122">
        <v>2</v>
      </c>
      <c r="W9" s="152">
        <v>48</v>
      </c>
      <c r="X9" s="150">
        <v>91</v>
      </c>
      <c r="Y9" s="125">
        <f>IF(W9&lt;&gt;"",U9*3600+V9*60+W9+X9/100,"")</f>
        <v>168.91</v>
      </c>
      <c r="Z9" s="106">
        <f>IF(X9&lt;&gt;"",Y9-T9,"")</f>
        <v>168.91</v>
      </c>
      <c r="AA9" s="122">
        <v>0</v>
      </c>
      <c r="AB9" s="122">
        <v>0</v>
      </c>
      <c r="AC9" s="123">
        <v>0</v>
      </c>
      <c r="AD9" s="106">
        <f>IF(AC9&lt;&gt;"",AA9*3600+AB9*60+AC9,"")</f>
        <v>0</v>
      </c>
      <c r="AE9" s="122">
        <v>0</v>
      </c>
      <c r="AF9" s="151">
        <v>2</v>
      </c>
      <c r="AG9" s="151">
        <v>32</v>
      </c>
      <c r="AH9" s="152">
        <v>79</v>
      </c>
      <c r="AI9" s="125">
        <f>IF(AG9&lt;&gt;"",AE9*3600+AF9*60+AG9+AH9/100,"")</f>
        <v>152.79</v>
      </c>
      <c r="AJ9" s="125">
        <f>IF(AH9&lt;&gt;"",AI9-AD9,"")</f>
        <v>152.79</v>
      </c>
      <c r="AK9" s="106">
        <f>IF(OR(Z9&lt;&gt;"",AJ9&lt;&gt;""),MIN(Z9,AJ9),"")</f>
        <v>152.79</v>
      </c>
      <c r="AL9" s="132">
        <f>IF(AK9&lt;&gt;"",RANK(AK9,$AK$5:$AK$35,1),"")</f>
        <v>5</v>
      </c>
      <c r="AM9" s="119">
        <f>IF(AL9&lt;&gt;"",VLOOKUP(AL9,'Point'!$A$3:$B$122,2),0)</f>
        <v>138</v>
      </c>
      <c r="AN9" s="156"/>
      <c r="AO9" s="126"/>
      <c r="AP9" s="127"/>
      <c r="AQ9" s="128"/>
      <c r="AR9" t="s" s="129">
        <f>IF(AQ9&lt;&gt;"",AO9*3600+AP9*60+AQ9,"")</f>
      </c>
      <c r="AS9" s="126"/>
      <c r="AT9" s="127"/>
      <c r="AU9" s="128"/>
      <c r="AV9" t="s" s="133">
        <f>IF(AU9&lt;&gt;"",AS9*3600+AT9*60+AU9,"")</f>
      </c>
      <c r="AW9" t="s" s="134">
        <f>IF(AQ9&lt;&gt;"",AV9-AR9,"")</f>
      </c>
      <c r="AX9" s="135">
        <f>IF(AND(AW9&lt;&gt;"",AW9&gt;'Point'!$I$8),AW9-'Point'!$I$8,0)</f>
        <v>0</v>
      </c>
      <c r="AY9" s="132">
        <f>IF(AX9&lt;&gt;0,VLOOKUP(AX9,'Point'!$I$11:$J$48,2),0)</f>
        <v>0</v>
      </c>
      <c r="AZ9" s="128"/>
      <c r="BA9" t="s" s="134">
        <f>IF(AZ9&lt;&gt;"",AZ9-AY9,"")</f>
      </c>
      <c r="BB9" t="s" s="134">
        <f>IF(AV9&lt;&gt;"",BA9*10000-AW9,"")</f>
      </c>
      <c r="BC9" t="s" s="134">
        <f>IF(AZ9&lt;&gt;"",RANK(BB9,$BB$5:$BB$25,0),"")</f>
      </c>
      <c r="BD9" s="119">
        <f>IF(BA9&lt;&gt;"",VLOOKUP(BC9,'Point'!$A$3:$B$122,2),0)</f>
        <v>0</v>
      </c>
      <c r="BE9" s="156"/>
      <c r="BF9" s="136"/>
      <c r="BG9" s="137"/>
      <c r="BH9" s="138">
        <f>BG9+BF9</f>
        <v>0</v>
      </c>
      <c r="BI9" s="136"/>
      <c r="BJ9" s="137"/>
      <c r="BK9" s="139"/>
      <c r="BL9" s="136"/>
      <c r="BM9" s="137"/>
      <c r="BN9" s="138">
        <f>BM9+BL9</f>
        <v>0</v>
      </c>
      <c r="BO9" s="136"/>
      <c r="BP9" s="137"/>
      <c r="BQ9" s="139"/>
      <c r="BR9" s="140"/>
      <c r="BS9" s="141"/>
      <c r="BT9" s="142"/>
      <c r="BU9" s="157"/>
      <c r="BV9" s="144"/>
      <c r="BW9" s="145"/>
    </row>
    <row r="10" ht="24.95" customHeight="1">
      <c r="A10" s="106">
        <f>IF(C10,RANK(B10,$B$5:$B$35),"")</f>
        <v>6</v>
      </c>
      <c r="B10" s="107">
        <f>IF(C11,(O10+AM10+BD10+BT10),"")</f>
        <v>258</v>
      </c>
      <c r="C10" s="146">
        <v>239</v>
      </c>
      <c r="D10" t="s" s="207">
        <v>65</v>
      </c>
      <c r="E10" t="s" s="190">
        <v>158</v>
      </c>
      <c r="F10" t="s" s="208">
        <v>154</v>
      </c>
      <c r="G10" t="s" s="167">
        <v>148</v>
      </c>
      <c r="H10" t="s" s="113">
        <v>95</v>
      </c>
      <c r="I10" s="114">
        <f>IF(C11,N10,"")</f>
        <v>14</v>
      </c>
      <c r="J10" s="115">
        <f>IF(C10,AL10,"")</f>
        <v>4</v>
      </c>
      <c r="K10" t="s" s="116">
        <f>IF(C11,BC10,"")</f>
      </c>
      <c r="L10" s="117">
        <f>IF(C11,BN10,"")</f>
        <v>0</v>
      </c>
      <c r="M10" s="118">
        <f>IF($C11,$C11,"")</f>
        <v>204</v>
      </c>
      <c r="N10" s="115">
        <v>14</v>
      </c>
      <c r="O10" s="173">
        <f>IF(N10,VLOOKUP(N10,'Point'!$A$3:$B$122,2),0)</f>
        <v>117</v>
      </c>
      <c r="P10" s="143">
        <f>IF($C11,$C11,"")</f>
        <v>204</v>
      </c>
      <c r="Q10" s="122">
        <v>0</v>
      </c>
      <c r="R10" s="122">
        <v>0</v>
      </c>
      <c r="S10" s="123">
        <v>0</v>
      </c>
      <c r="T10" s="106">
        <f>IF(S10&lt;&gt;"",Q10*3600+R10*60+S10,"")</f>
        <v>0</v>
      </c>
      <c r="U10" s="122">
        <v>0</v>
      </c>
      <c r="V10" s="122">
        <v>2</v>
      </c>
      <c r="W10" s="123">
        <v>47</v>
      </c>
      <c r="X10" s="150">
        <v>34</v>
      </c>
      <c r="Y10" s="125">
        <f>IF(W10&lt;&gt;"",U10*3600+V10*60+W10+X10/100,"")</f>
        <v>167.34</v>
      </c>
      <c r="Z10" s="106">
        <f>IF(X10&lt;&gt;"",Y10-T10,"")</f>
        <v>167.34</v>
      </c>
      <c r="AA10" s="122">
        <v>0</v>
      </c>
      <c r="AB10" s="122">
        <v>0</v>
      </c>
      <c r="AC10" s="123">
        <v>0</v>
      </c>
      <c r="AD10" s="106">
        <f>IF(AC10&lt;&gt;"",AA10*3600+AB10*60+AC10,"")</f>
        <v>0</v>
      </c>
      <c r="AE10" s="122">
        <v>0</v>
      </c>
      <c r="AF10" s="151">
        <v>2</v>
      </c>
      <c r="AG10" s="151">
        <v>31</v>
      </c>
      <c r="AH10" s="152">
        <v>84</v>
      </c>
      <c r="AI10" s="125">
        <f>IF(AG10&lt;&gt;"",AE10*3600+AF10*60+AG10+AH10/100,"")</f>
        <v>151.84</v>
      </c>
      <c r="AJ10" s="125">
        <f>IF(AH10&lt;&gt;"",AI10-AD10,"")</f>
        <v>151.84</v>
      </c>
      <c r="AK10" s="106">
        <f>IF(OR(Z10&lt;&gt;"",AJ10&lt;&gt;""),MIN(Z10,AJ10),"")</f>
        <v>151.84</v>
      </c>
      <c r="AL10" s="132">
        <f>IF(AK10&lt;&gt;"",RANK(AK10,$AK$5:$AK$35,1),"")</f>
        <v>4</v>
      </c>
      <c r="AM10" s="119">
        <f>IF(AL10&lt;&gt;"",VLOOKUP(AL10,'Point'!$A$3:$B$122,2),0)</f>
        <v>141</v>
      </c>
      <c r="AN10" s="120">
        <f>IF($C11,$C11,"")</f>
        <v>204</v>
      </c>
      <c r="AO10" s="126"/>
      <c r="AP10" s="127"/>
      <c r="AQ10" s="128"/>
      <c r="AR10" t="s" s="129">
        <f>IF(AQ10&lt;&gt;"",AO10*3600+AP10*60+AQ10,"")</f>
      </c>
      <c r="AS10" s="126"/>
      <c r="AT10" s="130"/>
      <c r="AU10" s="131"/>
      <c r="AV10" t="s" s="133">
        <f>IF(AU10&lt;&gt;"",AS10*3600+AT10*60+AU10,"")</f>
      </c>
      <c r="AW10" t="s" s="134">
        <f>IF(AQ10&lt;&gt;"",AV10-AR10,"")</f>
      </c>
      <c r="AX10" s="135">
        <f>IF(AND(AW10&lt;&gt;"",AW10&gt;'Point'!$I$8),AW10-'Point'!$I$8,0)</f>
        <v>0</v>
      </c>
      <c r="AY10" s="132">
        <f>IF(AX10&lt;&gt;0,VLOOKUP(AX10,'Point'!$I$11:$J$48,2),0)</f>
        <v>0</v>
      </c>
      <c r="AZ10" s="128"/>
      <c r="BA10" t="s" s="134">
        <f>IF(AZ10&lt;&gt;"",AZ10-AY10,"")</f>
      </c>
      <c r="BB10" t="s" s="134">
        <f>IF(AV10&lt;&gt;"",BA10*10000-AW10,"")</f>
      </c>
      <c r="BC10" t="s" s="134">
        <f>IF(AZ10&lt;&gt;"",RANK(BB10,$BB$5:$BB$25,0),"")</f>
      </c>
      <c r="BD10" s="119">
        <f>IF(BA10&lt;&gt;"",VLOOKUP(BC10,'Point'!$A$3:$B$122,2),0)</f>
        <v>0</v>
      </c>
      <c r="BE10" s="120">
        <f>IF($C11,$C11,"")</f>
        <v>204</v>
      </c>
      <c r="BF10" s="136"/>
      <c r="BG10" s="137"/>
      <c r="BH10" s="138">
        <f>BG10+BF10</f>
        <v>0</v>
      </c>
      <c r="BI10" s="136"/>
      <c r="BJ10" s="137"/>
      <c r="BK10" s="139"/>
      <c r="BL10" s="136"/>
      <c r="BM10" s="137"/>
      <c r="BN10" s="138">
        <f>BM10+BL10</f>
        <v>0</v>
      </c>
      <c r="BO10" s="136"/>
      <c r="BP10" s="137"/>
      <c r="BQ10" s="139"/>
      <c r="BR10" s="140"/>
      <c r="BS10" s="141"/>
      <c r="BT10" s="142"/>
      <c r="BU10" s="143">
        <f>IF($C10,$C10,"")</f>
        <v>239</v>
      </c>
      <c r="BV10" s="144"/>
      <c r="BW10" s="145"/>
    </row>
    <row r="11" ht="24.95" customHeight="1">
      <c r="A11" s="106">
        <f>IF(C11,RANK(B11,$B$5:$B$35),"")</f>
        <v>7</v>
      </c>
      <c r="B11" s="107">
        <f>IF(C11,(O11+AM11+BD11+BT11),"")</f>
        <v>257</v>
      </c>
      <c r="C11" s="209">
        <v>204</v>
      </c>
      <c r="D11" t="s" s="210">
        <v>159</v>
      </c>
      <c r="E11" t="s" s="211">
        <v>160</v>
      </c>
      <c r="F11" t="s" s="212">
        <v>131</v>
      </c>
      <c r="G11" t="s" s="167">
        <v>148</v>
      </c>
      <c r="H11" t="s" s="113">
        <v>78</v>
      </c>
      <c r="I11" s="153"/>
      <c r="J11" s="115">
        <f>IF(C11,AL11,"")</f>
        <v>13</v>
      </c>
      <c r="K11" s="153"/>
      <c r="L11" s="154"/>
      <c r="M11" s="155"/>
      <c r="N11" s="115">
        <v>5</v>
      </c>
      <c r="O11" s="173">
        <f>IF(N11,VLOOKUP(N11,'Point'!$A$3:$B$122,2),0)</f>
        <v>138</v>
      </c>
      <c r="P11" s="157"/>
      <c r="Q11" s="122">
        <v>0</v>
      </c>
      <c r="R11" s="122">
        <v>0</v>
      </c>
      <c r="S11" s="123">
        <v>0</v>
      </c>
      <c r="T11" s="106">
        <f>IF(S11&lt;&gt;"",Q11*3600+R11*60+S11,"")</f>
        <v>0</v>
      </c>
      <c r="U11" s="122">
        <v>0</v>
      </c>
      <c r="V11" s="122">
        <v>2</v>
      </c>
      <c r="W11" s="152">
        <v>54</v>
      </c>
      <c r="X11" s="150">
        <v>85</v>
      </c>
      <c r="Y11" s="125">
        <f>IF(W11&lt;&gt;"",U11*3600+V11*60+W11+X11/100,"")</f>
        <v>174.85</v>
      </c>
      <c r="Z11" s="106">
        <f>IF(X11&lt;&gt;"",Y11-T11,"")</f>
        <v>174.85</v>
      </c>
      <c r="AA11" s="122">
        <v>0</v>
      </c>
      <c r="AB11" s="122">
        <v>0</v>
      </c>
      <c r="AC11" s="123">
        <v>0</v>
      </c>
      <c r="AD11" s="106">
        <f>IF(AC11&lt;&gt;"",AA11*3600+AB11*60+AC11,"")</f>
        <v>0</v>
      </c>
      <c r="AE11" s="122">
        <v>0</v>
      </c>
      <c r="AF11" s="151">
        <v>2</v>
      </c>
      <c r="AG11" s="151">
        <v>45</v>
      </c>
      <c r="AH11" s="152">
        <v>66</v>
      </c>
      <c r="AI11" s="125">
        <f>IF(AG11&lt;&gt;"",AE11*3600+AF11*60+AG11+AH11/100,"")</f>
        <v>165.66</v>
      </c>
      <c r="AJ11" s="125">
        <f>IF(AH11&lt;&gt;"",AI11-AD11,"")</f>
        <v>165.66</v>
      </c>
      <c r="AK11" s="106">
        <f>IF(OR(Z11&lt;&gt;"",AJ11&lt;&gt;""),MIN(Z11,AJ11),"")</f>
        <v>165.66</v>
      </c>
      <c r="AL11" s="132">
        <f>IF(AK11&lt;&gt;"",RANK(AK11,$AK$5:$AK$35,1),"")</f>
        <v>13</v>
      </c>
      <c r="AM11" s="119">
        <f>IF(AL11&lt;&gt;"",VLOOKUP(AL11,'Point'!$A$3:$B$122,2),0)</f>
        <v>119</v>
      </c>
      <c r="AN11" s="156"/>
      <c r="AO11" s="126"/>
      <c r="AP11" s="127"/>
      <c r="AQ11" s="128"/>
      <c r="AR11" t="s" s="129">
        <f>IF(AQ11&lt;&gt;"",AO11*3600+AP11*60+AQ11,"")</f>
      </c>
      <c r="AS11" s="126"/>
      <c r="AT11" s="127"/>
      <c r="AU11" s="128"/>
      <c r="AV11" t="s" s="133">
        <f>IF(AU11&lt;&gt;"",AS11*3600+AT11*60+AU11,"")</f>
      </c>
      <c r="AW11" t="s" s="134">
        <f>IF(AQ11&lt;&gt;"",AV11-AR11,"")</f>
      </c>
      <c r="AX11" s="135">
        <f>IF(AND(AW11&lt;&gt;"",AW11&gt;'Point'!$I$8),AW11-'Point'!$I$8,0)</f>
        <v>0</v>
      </c>
      <c r="AY11" s="132">
        <f>IF(AX11&lt;&gt;0,VLOOKUP(AX11,'Point'!$I$11:$J$48,2),0)</f>
        <v>0</v>
      </c>
      <c r="AZ11" s="128"/>
      <c r="BA11" t="s" s="134">
        <f>IF(AZ11&lt;&gt;"",AZ11-AY11,"")</f>
      </c>
      <c r="BB11" t="s" s="134">
        <f>IF(AV11&lt;&gt;"",BA11*10000-AW11,"")</f>
      </c>
      <c r="BC11" t="s" s="134">
        <f>IF(AZ11&lt;&gt;"",RANK(BB11,$BB$5:$BB$25,0),"")</f>
      </c>
      <c r="BD11" s="119">
        <f>IF(BA11&lt;&gt;"",VLOOKUP(BC11,'Point'!$A$3:$B$122,2),0)</f>
        <v>0</v>
      </c>
      <c r="BE11" s="156"/>
      <c r="BF11" s="136"/>
      <c r="BG11" s="137"/>
      <c r="BH11" s="138">
        <f>BG11+BF11</f>
        <v>0</v>
      </c>
      <c r="BI11" s="136"/>
      <c r="BJ11" s="137"/>
      <c r="BK11" s="139"/>
      <c r="BL11" s="136"/>
      <c r="BM11" s="137"/>
      <c r="BN11" s="138">
        <f>BM11+BL11</f>
        <v>0</v>
      </c>
      <c r="BO11" s="136"/>
      <c r="BP11" s="137"/>
      <c r="BQ11" s="139"/>
      <c r="BR11" s="140"/>
      <c r="BS11" s="141"/>
      <c r="BT11" s="142"/>
      <c r="BU11" s="157"/>
      <c r="BV11" s="144"/>
      <c r="BW11" s="145"/>
    </row>
    <row r="12" ht="24.95" customHeight="1">
      <c r="A12" s="106">
        <f>IF(C12,RANK(B12,$B$5:$B$35),"")</f>
        <v>8</v>
      </c>
      <c r="B12" s="107">
        <f>IF(C12,(O12+AM12+BD12+BT12),"")</f>
        <v>256</v>
      </c>
      <c r="C12" s="206">
        <v>263</v>
      </c>
      <c r="D12" t="s" s="213">
        <v>161</v>
      </c>
      <c r="E12" t="s" s="160">
        <v>162</v>
      </c>
      <c r="F12" t="s" s="214">
        <v>62</v>
      </c>
      <c r="G12" t="s" s="112">
        <v>148</v>
      </c>
      <c r="H12" t="s" s="113">
        <v>78</v>
      </c>
      <c r="I12" s="153"/>
      <c r="J12" s="115">
        <f>IF(C12,AL12,"")</f>
        <v>12</v>
      </c>
      <c r="K12" s="153"/>
      <c r="L12" s="154"/>
      <c r="M12" s="155"/>
      <c r="N12" s="115">
        <v>6</v>
      </c>
      <c r="O12" s="173">
        <f>IF(N12,VLOOKUP(N12,'Point'!$A$3:$B$122,2),0)</f>
        <v>135</v>
      </c>
      <c r="P12" s="157"/>
      <c r="Q12" s="122">
        <v>0</v>
      </c>
      <c r="R12" s="122">
        <v>0</v>
      </c>
      <c r="S12" s="123">
        <v>0</v>
      </c>
      <c r="T12" s="106">
        <f>IF(S12&lt;&gt;"",Q12*3600+R12*60+S12,"")</f>
        <v>0</v>
      </c>
      <c r="U12" s="122">
        <v>0</v>
      </c>
      <c r="V12" s="122">
        <v>2</v>
      </c>
      <c r="W12" s="152">
        <v>50</v>
      </c>
      <c r="X12" s="150">
        <v>42</v>
      </c>
      <c r="Y12" s="125">
        <f>IF(W12&lt;&gt;"",U12*3600+V12*60+W12+X12/100,"")</f>
        <v>170.42</v>
      </c>
      <c r="Z12" s="106">
        <f>IF(X12&lt;&gt;"",Y12-T12,"")</f>
        <v>170.42</v>
      </c>
      <c r="AA12" s="122">
        <v>0</v>
      </c>
      <c r="AB12" s="122">
        <v>0</v>
      </c>
      <c r="AC12" s="123">
        <v>0</v>
      </c>
      <c r="AD12" s="106">
        <f>IF(AC12&lt;&gt;"",AA12*3600+AB12*60+AC12,"")</f>
        <v>0</v>
      </c>
      <c r="AE12" s="122">
        <v>0</v>
      </c>
      <c r="AF12" s="151">
        <v>2</v>
      </c>
      <c r="AG12" s="151">
        <v>43</v>
      </c>
      <c r="AH12" s="152">
        <v>16</v>
      </c>
      <c r="AI12" s="125">
        <f>IF(AG12&lt;&gt;"",AE12*3600+AF12*60+AG12+AH12/100,"")</f>
        <v>163.16</v>
      </c>
      <c r="AJ12" s="125">
        <f>IF(AH12&lt;&gt;"",AI12-AD12,"")</f>
        <v>163.16</v>
      </c>
      <c r="AK12" s="106">
        <f>IF(OR(Z12&lt;&gt;"",AJ12&lt;&gt;""),MIN(Z12,AJ12),"")</f>
        <v>163.16</v>
      </c>
      <c r="AL12" s="132">
        <f>IF(AK12&lt;&gt;"",RANK(AK12,$AK$5:$AK$35,1),"")</f>
        <v>12</v>
      </c>
      <c r="AM12" s="119">
        <f>IF(AL12&lt;&gt;"",VLOOKUP(AL12,'Point'!$A$3:$B$122,2),0)</f>
        <v>121</v>
      </c>
      <c r="AN12" s="156"/>
      <c r="AO12" s="126"/>
      <c r="AP12" s="127"/>
      <c r="AQ12" s="128"/>
      <c r="AR12" t="s" s="129">
        <f>IF(AQ12&lt;&gt;"",AO12*3600+AP12*60+AQ12,"")</f>
      </c>
      <c r="AS12" s="126"/>
      <c r="AT12" s="127"/>
      <c r="AU12" s="128"/>
      <c r="AV12" t="s" s="133">
        <f>IF(AU12&lt;&gt;"",AS12*3600+AT12*60+AU12,"")</f>
      </c>
      <c r="AW12" t="s" s="134">
        <f>IF(AQ12&lt;&gt;"",AV12-AR12,"")</f>
      </c>
      <c r="AX12" s="135">
        <f>IF(AND(AW12&lt;&gt;"",AW12&gt;'Point'!$I$8),AW12-'Point'!$I$8,0)</f>
        <v>0</v>
      </c>
      <c r="AY12" s="132">
        <f>IF(AX12&lt;&gt;0,VLOOKUP(AX12,'Point'!$I$11:$J$48,2),0)</f>
        <v>0</v>
      </c>
      <c r="AZ12" s="128"/>
      <c r="BA12" t="s" s="134">
        <f>IF(AZ12&lt;&gt;"",AZ12-AY12,"")</f>
      </c>
      <c r="BB12" t="s" s="134">
        <f>IF(AV12&lt;&gt;"",BA12*10000-AW12,"")</f>
      </c>
      <c r="BC12" t="s" s="134">
        <f>IF(AZ12&lt;&gt;"",RANK(BB12,$BB$5:$BB$25,0),"")</f>
      </c>
      <c r="BD12" s="119">
        <f>IF(BA12&lt;&gt;"",VLOOKUP(BC12,'Point'!$A$3:$B$122,2),0)</f>
        <v>0</v>
      </c>
      <c r="BE12" s="156"/>
      <c r="BF12" s="136"/>
      <c r="BG12" s="137"/>
      <c r="BH12" s="138">
        <f>BG12+BF12</f>
        <v>0</v>
      </c>
      <c r="BI12" s="136"/>
      <c r="BJ12" s="137"/>
      <c r="BK12" s="139"/>
      <c r="BL12" s="136"/>
      <c r="BM12" s="137"/>
      <c r="BN12" s="138">
        <f>BM12+BL12</f>
        <v>0</v>
      </c>
      <c r="BO12" s="136"/>
      <c r="BP12" s="137"/>
      <c r="BQ12" s="139"/>
      <c r="BR12" s="140"/>
      <c r="BS12" s="141"/>
      <c r="BT12" s="142"/>
      <c r="BU12" s="157"/>
      <c r="BV12" s="144"/>
      <c r="BW12" s="145"/>
    </row>
    <row r="13" ht="24.95" customHeight="1">
      <c r="A13" s="106">
        <f>IF(C13,RANK(B13,$B$5:$B$35),"")</f>
        <v>9</v>
      </c>
      <c r="B13" s="107">
        <f>IF(C13,(O13+AM13+BD13+BT13),"")</f>
        <v>252</v>
      </c>
      <c r="C13" s="146">
        <v>228</v>
      </c>
      <c r="D13" t="s" s="207">
        <v>163</v>
      </c>
      <c r="E13" t="s" s="190">
        <v>81</v>
      </c>
      <c r="F13" t="s" s="208">
        <v>164</v>
      </c>
      <c r="G13" t="s" s="167">
        <v>148</v>
      </c>
      <c r="H13" t="s" s="113">
        <v>95</v>
      </c>
      <c r="I13" s="153"/>
      <c r="J13" s="115">
        <f>IF(C13,AL13,"")</f>
        <v>11</v>
      </c>
      <c r="K13" s="153"/>
      <c r="L13" s="154"/>
      <c r="M13" s="155"/>
      <c r="N13" s="115">
        <v>8</v>
      </c>
      <c r="O13" s="173">
        <f>IF(N13,VLOOKUP(N13,'Point'!$A$3:$B$122,2),0)</f>
        <v>129</v>
      </c>
      <c r="P13" s="157"/>
      <c r="Q13" s="122">
        <v>0</v>
      </c>
      <c r="R13" s="122">
        <v>0</v>
      </c>
      <c r="S13" s="123">
        <v>0</v>
      </c>
      <c r="T13" s="106">
        <f>IF(S13&lt;&gt;"",Q13*3600+R13*60+S13,"")</f>
        <v>0</v>
      </c>
      <c r="U13" s="122">
        <v>0</v>
      </c>
      <c r="V13" s="122">
        <v>2</v>
      </c>
      <c r="W13" s="152">
        <v>50</v>
      </c>
      <c r="X13" s="150">
        <v>85</v>
      </c>
      <c r="Y13" s="125">
        <f>IF(W13&lt;&gt;"",U13*3600+V13*60+W13+X13/100,"")</f>
        <v>170.85</v>
      </c>
      <c r="Z13" s="106">
        <f>IF(X13&lt;&gt;"",Y13-T13,"")</f>
        <v>170.85</v>
      </c>
      <c r="AA13" s="122">
        <v>0</v>
      </c>
      <c r="AB13" s="122">
        <v>0</v>
      </c>
      <c r="AC13" s="123">
        <v>0</v>
      </c>
      <c r="AD13" s="106">
        <f>IF(AC13&lt;&gt;"",AA13*3600+AB13*60+AC13,"")</f>
        <v>0</v>
      </c>
      <c r="AE13" s="122">
        <v>0</v>
      </c>
      <c r="AF13" s="151">
        <v>2</v>
      </c>
      <c r="AG13" s="151">
        <v>42</v>
      </c>
      <c r="AH13" s="152">
        <v>12</v>
      </c>
      <c r="AI13" s="125">
        <f>IF(AG13&lt;&gt;"",AE13*3600+AF13*60+AG13+AH13/100,"")</f>
        <v>162.12</v>
      </c>
      <c r="AJ13" s="125">
        <f>IF(AH13&lt;&gt;"",AI13-AD13,"")</f>
        <v>162.12</v>
      </c>
      <c r="AK13" s="106">
        <f>IF(OR(Z13&lt;&gt;"",AJ13&lt;&gt;""),MIN(Z13,AJ13),"")</f>
        <v>162.12</v>
      </c>
      <c r="AL13" s="132">
        <f>IF(AK13&lt;&gt;"",RANK(AK13,$AK$5:$AK$35,1),"")</f>
        <v>11</v>
      </c>
      <c r="AM13" s="119">
        <f>IF(AL13&lt;&gt;"",VLOOKUP(AL13,'Point'!$A$3:$B$122,2),0)</f>
        <v>123</v>
      </c>
      <c r="AN13" s="156"/>
      <c r="AO13" s="126"/>
      <c r="AP13" s="127"/>
      <c r="AQ13" s="128"/>
      <c r="AR13" t="s" s="129">
        <f>IF(AQ13&lt;&gt;"",AO13*3600+AP13*60+AQ13,"")</f>
      </c>
      <c r="AS13" s="126"/>
      <c r="AT13" s="127"/>
      <c r="AU13" s="128"/>
      <c r="AV13" t="s" s="133">
        <f>IF(AU13&lt;&gt;"",AS13*3600+AT13*60+AU13,"")</f>
      </c>
      <c r="AW13" t="s" s="134">
        <f>IF(AQ13&lt;&gt;"",AV13-AR13,"")</f>
      </c>
      <c r="AX13" s="135">
        <f>IF(AND(AW13&lt;&gt;"",AW13&gt;'Point'!$I$8),AW13-'Point'!$I$8,0)</f>
        <v>0</v>
      </c>
      <c r="AY13" s="132">
        <f>IF(AX13&lt;&gt;0,VLOOKUP(AX13,'Point'!$I$11:$J$48,2),0)</f>
        <v>0</v>
      </c>
      <c r="AZ13" s="128"/>
      <c r="BA13" t="s" s="134">
        <f>IF(AZ13&lt;&gt;"",AZ13-AY13,"")</f>
      </c>
      <c r="BB13" t="s" s="134">
        <f>IF(AV13&lt;&gt;"",BA13*10000-AW13,"")</f>
      </c>
      <c r="BC13" t="s" s="134">
        <f>IF(AZ13&lt;&gt;"",RANK(BB13,$BB$5:$BB$25,0),"")</f>
      </c>
      <c r="BD13" s="119">
        <f>IF(BA13&lt;&gt;"",VLOOKUP(BC13,'Point'!$A$3:$B$122,2),0)</f>
        <v>0</v>
      </c>
      <c r="BE13" s="156"/>
      <c r="BF13" s="136"/>
      <c r="BG13" s="137"/>
      <c r="BH13" s="138">
        <f>BG13+BF13</f>
        <v>0</v>
      </c>
      <c r="BI13" s="136"/>
      <c r="BJ13" s="137"/>
      <c r="BK13" s="139"/>
      <c r="BL13" s="136"/>
      <c r="BM13" s="137"/>
      <c r="BN13" s="138">
        <f>BM13+BL13</f>
        <v>0</v>
      </c>
      <c r="BO13" s="136"/>
      <c r="BP13" s="137"/>
      <c r="BQ13" s="139"/>
      <c r="BR13" s="140"/>
      <c r="BS13" s="141"/>
      <c r="BT13" s="142"/>
      <c r="BU13" s="157"/>
      <c r="BV13" s="144"/>
      <c r="BW13" s="145"/>
    </row>
    <row r="14" ht="24.95" customHeight="1">
      <c r="A14" s="106">
        <f>IF(C14,RANK(B14,$B$5:$B$35),"")</f>
        <v>10</v>
      </c>
      <c r="B14" s="107">
        <f>IF(C14,(O14+AM14+BD14+BT14),"")</f>
        <v>242</v>
      </c>
      <c r="C14" s="146">
        <v>219</v>
      </c>
      <c r="D14" t="s" s="207">
        <v>165</v>
      </c>
      <c r="E14" t="s" s="190">
        <v>90</v>
      </c>
      <c r="F14" t="s" s="208">
        <v>88</v>
      </c>
      <c r="G14" t="s" s="167">
        <v>148</v>
      </c>
      <c r="H14" t="s" s="113">
        <v>95</v>
      </c>
      <c r="I14" s="153"/>
      <c r="J14" s="115">
        <f>IF(C14,AL14,"")</f>
        <v>14</v>
      </c>
      <c r="K14" s="153"/>
      <c r="L14" s="154"/>
      <c r="M14" s="155"/>
      <c r="N14" s="115">
        <v>10</v>
      </c>
      <c r="O14" s="173">
        <f>IF(N14,VLOOKUP(N14,'Point'!$A$3:$B$122,2),0)</f>
        <v>125</v>
      </c>
      <c r="P14" s="157"/>
      <c r="Q14" s="122">
        <v>0</v>
      </c>
      <c r="R14" s="122">
        <v>0</v>
      </c>
      <c r="S14" s="123">
        <v>0</v>
      </c>
      <c r="T14" s="106">
        <f>IF(S14&lt;&gt;"",Q14*3600+R14*60+S14,"")</f>
        <v>0</v>
      </c>
      <c r="U14" s="122">
        <v>0</v>
      </c>
      <c r="V14" s="122">
        <v>2</v>
      </c>
      <c r="W14" s="152">
        <v>54</v>
      </c>
      <c r="X14" s="150">
        <v>41</v>
      </c>
      <c r="Y14" s="125">
        <f>IF(W14&lt;&gt;"",U14*3600+V14*60+W14+X14/100,"")</f>
        <v>174.41</v>
      </c>
      <c r="Z14" s="106">
        <f>IF(X14&lt;&gt;"",Y14-T14,"")</f>
        <v>174.41</v>
      </c>
      <c r="AA14" s="122">
        <v>0</v>
      </c>
      <c r="AB14" s="122">
        <v>0</v>
      </c>
      <c r="AC14" s="123">
        <v>0</v>
      </c>
      <c r="AD14" s="106">
        <f>IF(AC14&lt;&gt;"",AA14*3600+AB14*60+AC14,"")</f>
        <v>0</v>
      </c>
      <c r="AE14" s="122">
        <v>0</v>
      </c>
      <c r="AF14" s="151">
        <v>2</v>
      </c>
      <c r="AG14" s="151">
        <v>46</v>
      </c>
      <c r="AH14" s="152">
        <v>58</v>
      </c>
      <c r="AI14" s="125">
        <f>IF(AG14&lt;&gt;"",AE14*3600+AF14*60+AG14+AH14/100,"")</f>
        <v>166.58</v>
      </c>
      <c r="AJ14" s="125">
        <f>IF(AH14&lt;&gt;"",AI14-AD14,"")</f>
        <v>166.58</v>
      </c>
      <c r="AK14" s="106">
        <f>IF(OR(Z14&lt;&gt;"",AJ14&lt;&gt;""),MIN(Z14,AJ14),"")</f>
        <v>166.58</v>
      </c>
      <c r="AL14" s="132">
        <f>IF(AK14&lt;&gt;"",RANK(AK14,$AK$5:$AK$35,1),"")</f>
        <v>14</v>
      </c>
      <c r="AM14" s="119">
        <f>IF(AL14&lt;&gt;"",VLOOKUP(AL14,'Point'!$A$3:$B$122,2),0)</f>
        <v>117</v>
      </c>
      <c r="AN14" s="156"/>
      <c r="AO14" s="126"/>
      <c r="AP14" s="127"/>
      <c r="AQ14" s="128"/>
      <c r="AR14" t="s" s="129">
        <f>IF(AQ14&lt;&gt;"",AO14*3600+AP14*60+AQ14,"")</f>
      </c>
      <c r="AS14" s="126"/>
      <c r="AT14" s="127"/>
      <c r="AU14" s="128"/>
      <c r="AV14" t="s" s="133">
        <f>IF(AU14&lt;&gt;"",AS14*3600+AT14*60+AU14,"")</f>
      </c>
      <c r="AW14" t="s" s="134">
        <f>IF(AQ14&lt;&gt;"",AV14-AR14,"")</f>
      </c>
      <c r="AX14" s="135">
        <f>IF(AND(AW14&lt;&gt;"",AW14&gt;'Point'!$I$8),AW14-'Point'!$I$8,0)</f>
        <v>0</v>
      </c>
      <c r="AY14" s="132">
        <f>IF(AX14&lt;&gt;0,VLOOKUP(AX14,'Point'!$I$11:$J$48,2),0)</f>
        <v>0</v>
      </c>
      <c r="AZ14" s="128"/>
      <c r="BA14" t="s" s="134">
        <f>IF(AZ14&lt;&gt;"",AZ14-AY14,"")</f>
      </c>
      <c r="BB14" t="s" s="134">
        <f>IF(AV14&lt;&gt;"",BA14*10000-AW14,"")</f>
      </c>
      <c r="BC14" t="s" s="134">
        <f>IF(AZ14&lt;&gt;"",RANK(BB14,$BB$5:$BB$25,0),"")</f>
      </c>
      <c r="BD14" s="119">
        <f>IF(BA14&lt;&gt;"",VLOOKUP(BC14,'Point'!$A$3:$B$122,2),0)</f>
        <v>0</v>
      </c>
      <c r="BE14" s="156"/>
      <c r="BF14" s="136"/>
      <c r="BG14" s="137"/>
      <c r="BH14" s="138">
        <f>BG14+BF14</f>
        <v>0</v>
      </c>
      <c r="BI14" s="136"/>
      <c r="BJ14" s="137"/>
      <c r="BK14" s="139"/>
      <c r="BL14" s="136"/>
      <c r="BM14" s="137"/>
      <c r="BN14" s="138">
        <f>BM14+BL14</f>
        <v>0</v>
      </c>
      <c r="BO14" s="136"/>
      <c r="BP14" s="137"/>
      <c r="BQ14" s="139"/>
      <c r="BR14" s="140"/>
      <c r="BS14" s="141"/>
      <c r="BT14" s="142"/>
      <c r="BU14" s="157"/>
      <c r="BV14" s="144"/>
      <c r="BW14" s="145"/>
    </row>
    <row r="15" ht="24.95" customHeight="1">
      <c r="A15" s="106">
        <v>11</v>
      </c>
      <c r="B15" s="107">
        <f>IF(C15,(O15+AM15+BD15+BT15),"")</f>
        <v>242</v>
      </c>
      <c r="C15" s="146">
        <v>210</v>
      </c>
      <c r="D15" t="s" s="215">
        <v>166</v>
      </c>
      <c r="E15" t="s" s="216">
        <v>167</v>
      </c>
      <c r="F15" t="s" s="215">
        <v>85</v>
      </c>
      <c r="G15" t="s" s="167">
        <v>148</v>
      </c>
      <c r="H15" t="s" s="113">
        <v>95</v>
      </c>
      <c r="I15" s="153"/>
      <c r="J15" s="115">
        <f>IF(C15,AL15,"")</f>
        <v>2</v>
      </c>
      <c r="K15" s="153"/>
      <c r="L15" s="154"/>
      <c r="M15" s="155"/>
      <c r="N15" s="115">
        <v>28</v>
      </c>
      <c r="O15" s="173">
        <f>IF(N15,VLOOKUP(N15,'Point'!$A$3:$B$122,2),0)</f>
        <v>95</v>
      </c>
      <c r="P15" s="157"/>
      <c r="Q15" s="122">
        <v>0</v>
      </c>
      <c r="R15" s="122">
        <v>0</v>
      </c>
      <c r="S15" s="123">
        <v>0</v>
      </c>
      <c r="T15" s="106">
        <f>IF(S15&lt;&gt;"",Q15*3600+R15*60+S15,"")</f>
        <v>0</v>
      </c>
      <c r="U15" s="122">
        <v>0</v>
      </c>
      <c r="V15" s="122">
        <v>2</v>
      </c>
      <c r="W15" s="152">
        <v>37</v>
      </c>
      <c r="X15" s="150">
        <v>35</v>
      </c>
      <c r="Y15" s="125">
        <f>IF(W15&lt;&gt;"",U15*3600+V15*60+W15+X15/100,"")</f>
        <v>157.35</v>
      </c>
      <c r="Z15" s="106">
        <f>IF(X15&lt;&gt;"",Y15-T15,"")</f>
        <v>157.35</v>
      </c>
      <c r="AA15" s="122">
        <v>0</v>
      </c>
      <c r="AB15" s="122">
        <v>0</v>
      </c>
      <c r="AC15" s="123">
        <v>0</v>
      </c>
      <c r="AD15" s="106">
        <f>IF(AC15&lt;&gt;"",AA15*3600+AB15*60+AC15,"")</f>
        <v>0</v>
      </c>
      <c r="AE15" s="122">
        <v>0</v>
      </c>
      <c r="AF15" s="151">
        <v>2</v>
      </c>
      <c r="AG15" s="151">
        <v>20</v>
      </c>
      <c r="AH15" s="152">
        <v>73</v>
      </c>
      <c r="AI15" s="125">
        <f>IF(AG15&lt;&gt;"",AE15*3600+AF15*60+AG15+AH15/100,"")</f>
        <v>140.73</v>
      </c>
      <c r="AJ15" s="125">
        <f>IF(AH15&lt;&gt;"",AI15-AD15,"")</f>
        <v>140.73</v>
      </c>
      <c r="AK15" s="106">
        <f>IF(OR(Z15&lt;&gt;"",AJ15&lt;&gt;""),MIN(Z15,AJ15),"")</f>
        <v>140.73</v>
      </c>
      <c r="AL15" s="132">
        <f>IF(AK15&lt;&gt;"",RANK(AK15,$AK$5:$AK$35,1),"")</f>
        <v>2</v>
      </c>
      <c r="AM15" s="119">
        <f>IF(AL15&lt;&gt;"",VLOOKUP(AL15,'Point'!$A$3:$B$122,2),0)</f>
        <v>147</v>
      </c>
      <c r="AN15" s="156"/>
      <c r="AO15" s="126"/>
      <c r="AP15" s="127"/>
      <c r="AQ15" s="128"/>
      <c r="AR15" t="s" s="129">
        <f>IF(AQ15&lt;&gt;"",AO15*3600+AP15*60+AQ15,"")</f>
      </c>
      <c r="AS15" s="126"/>
      <c r="AT15" s="127"/>
      <c r="AU15" s="128"/>
      <c r="AV15" t="s" s="133">
        <f>IF(AU15&lt;&gt;"",AS15*3600+AT15*60+AU15,"")</f>
      </c>
      <c r="AW15" t="s" s="134">
        <f>IF(AQ15&lt;&gt;"",AV15-AR15,"")</f>
      </c>
      <c r="AX15" s="135">
        <f>IF(AND(AW15&lt;&gt;"",AW15&gt;'Point'!$I$8),AW15-'Point'!$I$8,0)</f>
        <v>0</v>
      </c>
      <c r="AY15" s="132">
        <f>IF(AX15&lt;&gt;0,VLOOKUP(AX15,'Point'!$I$11:$J$48,2),0)</f>
        <v>0</v>
      </c>
      <c r="AZ15" s="128"/>
      <c r="BA15" t="s" s="134">
        <f>IF(AZ15&lt;&gt;"",AZ15-AY15,"")</f>
      </c>
      <c r="BB15" t="s" s="134">
        <f>IF(AV15&lt;&gt;"",BA15*10000-AW15,"")</f>
      </c>
      <c r="BC15" t="s" s="134">
        <f>IF(AZ15&lt;&gt;"",RANK(BB15,$BB$5:$BB$25,0),"")</f>
      </c>
      <c r="BD15" s="119">
        <f>IF(BA15&lt;&gt;"",VLOOKUP(BC15,'Point'!$A$3:$B$122,2),0)</f>
        <v>0</v>
      </c>
      <c r="BE15" s="156"/>
      <c r="BF15" s="136"/>
      <c r="BG15" s="137"/>
      <c r="BH15" s="138">
        <f>BG15+BF15</f>
        <v>0</v>
      </c>
      <c r="BI15" s="136"/>
      <c r="BJ15" s="137"/>
      <c r="BK15" s="139"/>
      <c r="BL15" s="136"/>
      <c r="BM15" s="137"/>
      <c r="BN15" s="138">
        <f>BM15+BL15</f>
        <v>0</v>
      </c>
      <c r="BO15" s="136"/>
      <c r="BP15" s="137"/>
      <c r="BQ15" s="139"/>
      <c r="BR15" s="140"/>
      <c r="BS15" s="141"/>
      <c r="BT15" s="142"/>
      <c r="BU15" s="157"/>
      <c r="BV15" s="144"/>
      <c r="BW15" s="145"/>
    </row>
    <row r="16" ht="24.95" customHeight="1">
      <c r="A16" s="106">
        <f>IF(C16,RANK(B16,$B$5:$B$35),"")</f>
        <v>12</v>
      </c>
      <c r="B16" s="107">
        <f>IF(C16,(O16+AM16+BD16+BT16),"")</f>
        <v>238</v>
      </c>
      <c r="C16" s="146">
        <v>200</v>
      </c>
      <c r="D16" t="s" s="207">
        <v>168</v>
      </c>
      <c r="E16" t="s" s="190">
        <v>169</v>
      </c>
      <c r="F16" t="s" s="208">
        <v>170</v>
      </c>
      <c r="G16" t="s" s="167">
        <v>148</v>
      </c>
      <c r="H16" t="s" s="113">
        <v>95</v>
      </c>
      <c r="I16" s="153"/>
      <c r="J16" s="115">
        <f>IF(C16,AL16,"")</f>
        <v>17</v>
      </c>
      <c r="K16" s="153"/>
      <c r="L16" s="154"/>
      <c r="M16" s="155"/>
      <c r="N16" s="115">
        <v>9</v>
      </c>
      <c r="O16" s="173">
        <f>IF(N16,VLOOKUP(N16,'Point'!$A$3:$B$122,2),0)</f>
        <v>127</v>
      </c>
      <c r="P16" s="157"/>
      <c r="Q16" s="122">
        <v>0</v>
      </c>
      <c r="R16" s="122">
        <v>0</v>
      </c>
      <c r="S16" s="123">
        <v>0</v>
      </c>
      <c r="T16" s="106">
        <f>IF(S16&lt;&gt;"",Q16*3600+R16*60+S16,"")</f>
        <v>0</v>
      </c>
      <c r="U16" s="122">
        <v>0</v>
      </c>
      <c r="V16" s="122">
        <v>3</v>
      </c>
      <c r="W16" s="152">
        <v>17</v>
      </c>
      <c r="X16" s="150">
        <v>66</v>
      </c>
      <c r="Y16" s="125">
        <f>IF(W16&lt;&gt;"",U16*3600+V16*60+W16+X16/100,"")</f>
        <v>197.66</v>
      </c>
      <c r="Z16" s="106">
        <f>IF(X16&lt;&gt;"",Y16-T16,"")</f>
        <v>197.66</v>
      </c>
      <c r="AA16" s="122">
        <v>0</v>
      </c>
      <c r="AB16" s="122">
        <v>0</v>
      </c>
      <c r="AC16" s="123">
        <v>0</v>
      </c>
      <c r="AD16" s="106">
        <f>IF(AC16&lt;&gt;"",AA16*3600+AB16*60+AC16,"")</f>
        <v>0</v>
      </c>
      <c r="AE16" s="122">
        <v>0</v>
      </c>
      <c r="AF16" s="151">
        <v>2</v>
      </c>
      <c r="AG16" s="151">
        <v>52</v>
      </c>
      <c r="AH16" s="152">
        <v>75</v>
      </c>
      <c r="AI16" s="125">
        <f>IF(AG16&lt;&gt;"",AE16*3600+AF16*60+AG16+AH16/100,"")</f>
        <v>172.75</v>
      </c>
      <c r="AJ16" s="125">
        <f>IF(AH16&lt;&gt;"",AI16-AD16,"")</f>
        <v>172.75</v>
      </c>
      <c r="AK16" s="106">
        <f>IF(OR(Z16&lt;&gt;"",AJ16&lt;&gt;""),MIN(Z16,AJ16),"")</f>
        <v>172.75</v>
      </c>
      <c r="AL16" s="132">
        <f>IF(AK16&lt;&gt;"",RANK(AK16,$AK$5:$AK$35,1),"")</f>
        <v>17</v>
      </c>
      <c r="AM16" s="119">
        <f>IF(AL16&lt;&gt;"",VLOOKUP(AL16,'Point'!$A$3:$B$122,2),0)</f>
        <v>111</v>
      </c>
      <c r="AN16" s="156"/>
      <c r="AO16" s="126"/>
      <c r="AP16" s="127"/>
      <c r="AQ16" s="128"/>
      <c r="AR16" t="s" s="129">
        <f>IF(AQ16&lt;&gt;"",AO16*3600+AP16*60+AQ16,"")</f>
      </c>
      <c r="AS16" s="126"/>
      <c r="AT16" s="127"/>
      <c r="AU16" s="128"/>
      <c r="AV16" t="s" s="133">
        <f>IF(AU16&lt;&gt;"",AS16*3600+AT16*60+AU16,"")</f>
      </c>
      <c r="AW16" t="s" s="134">
        <f>IF(AQ16&lt;&gt;"",AV16-AR16,"")</f>
      </c>
      <c r="AX16" s="135">
        <f>IF(AND(AW16&lt;&gt;"",AW16&gt;'Point'!$I$8),AW16-'Point'!$I$8,0)</f>
        <v>0</v>
      </c>
      <c r="AY16" s="132">
        <f>IF(AX16&lt;&gt;0,VLOOKUP(AX16,'Point'!$I$11:$J$48,2),0)</f>
        <v>0</v>
      </c>
      <c r="AZ16" s="128"/>
      <c r="BA16" t="s" s="134">
        <f>IF(AZ16&lt;&gt;"",AZ16-AY16,"")</f>
      </c>
      <c r="BB16" t="s" s="134">
        <f>IF(AV16&lt;&gt;"",BA16*10000-AW16,"")</f>
      </c>
      <c r="BC16" t="s" s="134">
        <f>IF(AZ16&lt;&gt;"",RANK(BB16,$BB$5:$BB$25,0),"")</f>
      </c>
      <c r="BD16" s="119">
        <f>IF(BA16&lt;&gt;"",VLOOKUP(BC16,'Point'!$A$3:$B$122,2),0)</f>
        <v>0</v>
      </c>
      <c r="BE16" s="156"/>
      <c r="BF16" s="136"/>
      <c r="BG16" s="137"/>
      <c r="BH16" s="138">
        <f>BG16+BF16</f>
        <v>0</v>
      </c>
      <c r="BI16" s="136"/>
      <c r="BJ16" s="137"/>
      <c r="BK16" s="139"/>
      <c r="BL16" s="136"/>
      <c r="BM16" s="137"/>
      <c r="BN16" s="138">
        <f>BM16+BL16</f>
        <v>0</v>
      </c>
      <c r="BO16" s="136"/>
      <c r="BP16" s="137"/>
      <c r="BQ16" s="139"/>
      <c r="BR16" s="140"/>
      <c r="BS16" s="141"/>
      <c r="BT16" s="142"/>
      <c r="BU16" s="157"/>
      <c r="BV16" s="144"/>
      <c r="BW16" s="145"/>
    </row>
    <row r="17" ht="24.95" customHeight="1">
      <c r="A17" s="106">
        <f>IF(C17,RANK(B17,$B$5:$B$35),"")</f>
        <v>13</v>
      </c>
      <c r="B17" s="107">
        <f>IF(C17,(O17+AM17+BD17+BT17),"")</f>
        <v>230</v>
      </c>
      <c r="C17" s="146">
        <v>240</v>
      </c>
      <c r="D17" t="s" s="217">
        <v>171</v>
      </c>
      <c r="E17" t="s" s="211">
        <v>172</v>
      </c>
      <c r="F17" t="s" s="218">
        <v>154</v>
      </c>
      <c r="G17" t="s" s="167">
        <v>148</v>
      </c>
      <c r="H17" t="s" s="113">
        <v>78</v>
      </c>
      <c r="I17" s="153"/>
      <c r="J17" s="115">
        <f>IF(C17,AL17,"")</f>
        <v>15</v>
      </c>
      <c r="K17" s="153"/>
      <c r="L17" s="154"/>
      <c r="M17" s="155"/>
      <c r="N17" s="115">
        <v>15</v>
      </c>
      <c r="O17" s="173">
        <f>IF(N17,VLOOKUP(N17,'Point'!$A$3:$B$122,2),0)</f>
        <v>115</v>
      </c>
      <c r="P17" s="157"/>
      <c r="Q17" s="122">
        <v>0</v>
      </c>
      <c r="R17" s="122">
        <v>0</v>
      </c>
      <c r="S17" s="123">
        <v>0</v>
      </c>
      <c r="T17" s="106">
        <f>IF(S17&lt;&gt;"",Q17*3600+R17*60+S17,"")</f>
        <v>0</v>
      </c>
      <c r="U17" s="122">
        <v>0</v>
      </c>
      <c r="V17" s="122">
        <v>3</v>
      </c>
      <c r="W17" s="152">
        <v>5</v>
      </c>
      <c r="X17" s="150">
        <v>84</v>
      </c>
      <c r="Y17" s="125">
        <f>IF(W17&lt;&gt;"",U17*3600+V17*60+W17+X17/100,"")</f>
        <v>185.84</v>
      </c>
      <c r="Z17" s="106">
        <f>IF(X17&lt;&gt;"",Y17-T17,"")</f>
        <v>185.84</v>
      </c>
      <c r="AA17" s="122">
        <v>0</v>
      </c>
      <c r="AB17" s="122">
        <v>0</v>
      </c>
      <c r="AC17" s="123">
        <v>0</v>
      </c>
      <c r="AD17" s="106">
        <f>IF(AC17&lt;&gt;"",AA17*3600+AB17*60+AC17,"")</f>
        <v>0</v>
      </c>
      <c r="AE17" s="122">
        <v>0</v>
      </c>
      <c r="AF17" s="151">
        <v>2</v>
      </c>
      <c r="AG17" s="151">
        <v>48</v>
      </c>
      <c r="AH17" s="152">
        <v>66</v>
      </c>
      <c r="AI17" s="125">
        <f>IF(AG17&lt;&gt;"",AE17*3600+AF17*60+AG17+AH17/100,"")</f>
        <v>168.66</v>
      </c>
      <c r="AJ17" s="125">
        <f>IF(AH17&lt;&gt;"",AI17-AD17,"")</f>
        <v>168.66</v>
      </c>
      <c r="AK17" s="106">
        <f>IF(OR(Z17&lt;&gt;"",AJ17&lt;&gt;""),MIN(Z17,AJ17),"")</f>
        <v>168.66</v>
      </c>
      <c r="AL17" s="132">
        <f>IF(AK17&lt;&gt;"",RANK(AK17,$AK$5:$AK$35,1),"")</f>
        <v>15</v>
      </c>
      <c r="AM17" s="119">
        <f>IF(AL17&lt;&gt;"",VLOOKUP(AL17,'Point'!$A$3:$B$122,2),0)</f>
        <v>115</v>
      </c>
      <c r="AN17" s="156"/>
      <c r="AO17" s="126"/>
      <c r="AP17" s="127"/>
      <c r="AQ17" s="128"/>
      <c r="AR17" t="s" s="129">
        <f>IF(AQ17&lt;&gt;"",AO17*3600+AP17*60+AQ17,"")</f>
      </c>
      <c r="AS17" s="126"/>
      <c r="AT17" s="127"/>
      <c r="AU17" s="128"/>
      <c r="AV17" t="s" s="133">
        <f>IF(AU17&lt;&gt;"",AS17*3600+AT17*60+AU17,"")</f>
      </c>
      <c r="AW17" t="s" s="134">
        <f>IF(AQ17&lt;&gt;"",AV17-AR17,"")</f>
      </c>
      <c r="AX17" s="135">
        <f>IF(AND(AW17&lt;&gt;"",AW17&gt;'Point'!$I$8),AW17-'Point'!$I$8,0)</f>
        <v>0</v>
      </c>
      <c r="AY17" s="132">
        <f>IF(AX17&lt;&gt;0,VLOOKUP(AX17,'Point'!$I$11:$J$48,2),0)</f>
        <v>0</v>
      </c>
      <c r="AZ17" s="128"/>
      <c r="BA17" t="s" s="134">
        <f>IF(AZ17&lt;&gt;"",AZ17-AY17,"")</f>
      </c>
      <c r="BB17" t="s" s="134">
        <f>IF(AV17&lt;&gt;"",BA17*10000-AW17,"")</f>
      </c>
      <c r="BC17" t="s" s="134">
        <f>IF(AZ17&lt;&gt;"",RANK(BB17,$BB$5:$BB$25,0),"")</f>
      </c>
      <c r="BD17" s="119">
        <f>IF(BA17&lt;&gt;"",VLOOKUP(BC17,'Point'!$A$3:$B$122,2),0)</f>
        <v>0</v>
      </c>
      <c r="BE17" s="156"/>
      <c r="BF17" s="136"/>
      <c r="BG17" s="137"/>
      <c r="BH17" s="138">
        <f>BG17+BF17</f>
        <v>0</v>
      </c>
      <c r="BI17" s="136"/>
      <c r="BJ17" s="137"/>
      <c r="BK17" s="139"/>
      <c r="BL17" s="136"/>
      <c r="BM17" s="137"/>
      <c r="BN17" s="138">
        <f>BM17+BL17</f>
        <v>0</v>
      </c>
      <c r="BO17" s="136"/>
      <c r="BP17" s="137"/>
      <c r="BQ17" s="139"/>
      <c r="BR17" s="140"/>
      <c r="BS17" s="141"/>
      <c r="BT17" s="142"/>
      <c r="BU17" s="157"/>
      <c r="BV17" s="144"/>
      <c r="BW17" s="145"/>
    </row>
    <row r="18" ht="24.95" customHeight="1">
      <c r="A18" s="106">
        <v>14</v>
      </c>
      <c r="B18" s="107">
        <f>IF(C19,(O18+AM18+BD18+BT18),"")</f>
        <v>230</v>
      </c>
      <c r="C18" s="209">
        <v>235</v>
      </c>
      <c r="D18" t="s" s="207">
        <v>173</v>
      </c>
      <c r="E18" t="s" s="190">
        <v>174</v>
      </c>
      <c r="F18" t="s" s="208">
        <v>141</v>
      </c>
      <c r="G18" t="s" s="167">
        <v>148</v>
      </c>
      <c r="H18" t="s" s="113">
        <v>95</v>
      </c>
      <c r="I18" s="114">
        <f>IF(C19,N18,"")</f>
        <v>20</v>
      </c>
      <c r="J18" s="115">
        <f>IF(C18,AL18,"")</f>
        <v>10</v>
      </c>
      <c r="K18" t="s" s="116">
        <f>IF(C19,BC18,"")</f>
      </c>
      <c r="L18" s="117">
        <f>IF(C19,BN18,"")</f>
        <v>0</v>
      </c>
      <c r="M18" s="118">
        <f>IF($C19,$C19,"")</f>
        <v>245</v>
      </c>
      <c r="N18" s="115">
        <v>20</v>
      </c>
      <c r="O18" s="173">
        <f>IF(N18,VLOOKUP(N18,'Point'!$A$3:$B$122,2),0)</f>
        <v>105</v>
      </c>
      <c r="P18" s="143">
        <f>IF($C19,$C19,"")</f>
        <v>245</v>
      </c>
      <c r="Q18" s="122">
        <v>0</v>
      </c>
      <c r="R18" s="122">
        <v>0</v>
      </c>
      <c r="S18" s="123">
        <v>0</v>
      </c>
      <c r="T18" s="106">
        <f>IF(S18&lt;&gt;"",Q18*3600+R18*60+S18,"")</f>
        <v>0</v>
      </c>
      <c r="U18" s="122">
        <v>0</v>
      </c>
      <c r="V18" s="122">
        <v>2</v>
      </c>
      <c r="W18" s="152">
        <v>39</v>
      </c>
      <c r="X18" s="150">
        <v>36</v>
      </c>
      <c r="Y18" s="125">
        <f>IF(W18&lt;&gt;"",U18*3600+V18*60+W18+X18/100,"")</f>
        <v>159.36</v>
      </c>
      <c r="Z18" s="106">
        <f>IF(X18&lt;&gt;"",Y18-T18,"")</f>
        <v>159.36</v>
      </c>
      <c r="AA18" s="122">
        <v>0</v>
      </c>
      <c r="AB18" s="122">
        <v>0</v>
      </c>
      <c r="AC18" s="123">
        <v>0</v>
      </c>
      <c r="AD18" s="106">
        <f>IF(AC18&lt;&gt;"",AA18*3600+AB18*60+AC18,"")</f>
        <v>0</v>
      </c>
      <c r="AE18" s="122">
        <v>0</v>
      </c>
      <c r="AF18" s="151">
        <v>2</v>
      </c>
      <c r="AG18" s="151">
        <v>44</v>
      </c>
      <c r="AH18" s="152">
        <v>6</v>
      </c>
      <c r="AI18" s="125">
        <f>IF(AG18&lt;&gt;"",AE18*3600+AF18*60+AG18+AH18/100,"")</f>
        <v>164.06</v>
      </c>
      <c r="AJ18" s="125">
        <f>IF(AH18&lt;&gt;"",AI18-AD18,"")</f>
        <v>164.06</v>
      </c>
      <c r="AK18" s="106">
        <f>IF(OR(Z18&lt;&gt;"",AJ18&lt;&gt;""),MIN(Z18,AJ18),"")</f>
        <v>159.36</v>
      </c>
      <c r="AL18" s="132">
        <f>IF(AK18&lt;&gt;"",RANK(AK18,$AK$5:$AK$35,1),"")</f>
        <v>10</v>
      </c>
      <c r="AM18" s="119">
        <f>IF(AL18&lt;&gt;"",VLOOKUP(AL18,'Point'!$A$3:$B$122,2),0)</f>
        <v>125</v>
      </c>
      <c r="AN18" s="120">
        <f>IF($C19,$C19,"")</f>
        <v>245</v>
      </c>
      <c r="AO18" s="126"/>
      <c r="AP18" s="127"/>
      <c r="AQ18" s="128"/>
      <c r="AR18" t="s" s="129">
        <f>IF(AQ18&lt;&gt;"",AO18*3600+AP18*60+AQ18,"")</f>
      </c>
      <c r="AS18" s="126"/>
      <c r="AT18" s="127"/>
      <c r="AU18" s="128"/>
      <c r="AV18" t="s" s="133">
        <f>IF(AU18&lt;&gt;"",AS18*3600+AT18*60+AU18,"")</f>
      </c>
      <c r="AW18" t="s" s="134">
        <f>IF(AQ18&lt;&gt;"",AV18-AR18,"")</f>
      </c>
      <c r="AX18" s="135">
        <f>IF(AND(AW18&lt;&gt;"",AW18&gt;'Point'!$I$8),AW18-'Point'!$I$8,0)</f>
        <v>0</v>
      </c>
      <c r="AY18" s="132">
        <f>IF(AX18&lt;&gt;0,VLOOKUP(AX18,'Point'!$I$11:$J$48,2),0)</f>
        <v>0</v>
      </c>
      <c r="AZ18" s="128"/>
      <c r="BA18" t="s" s="134">
        <f>IF(AZ18&lt;&gt;"",AZ18-AY18,"")</f>
      </c>
      <c r="BB18" t="s" s="134">
        <f>IF(AV18&lt;&gt;"",BA18*10000-AW18,"")</f>
      </c>
      <c r="BC18" t="s" s="134">
        <f>IF(AZ18&lt;&gt;"",RANK(BB18,$BB$5:$BB$25,0),"")</f>
      </c>
      <c r="BD18" s="119">
        <f>IF(BA18&lt;&gt;"",VLOOKUP(BC18,'Point'!$A$3:$B$122,2),0)</f>
        <v>0</v>
      </c>
      <c r="BE18" s="120">
        <f>IF($C19,$C19,"")</f>
        <v>245</v>
      </c>
      <c r="BF18" s="136"/>
      <c r="BG18" s="137"/>
      <c r="BH18" s="138">
        <v>31</v>
      </c>
      <c r="BI18" s="136"/>
      <c r="BJ18" s="137"/>
      <c r="BK18" s="139"/>
      <c r="BL18" s="136"/>
      <c r="BM18" s="137"/>
      <c r="BN18" s="138">
        <f>BM18+BL18</f>
        <v>0</v>
      </c>
      <c r="BO18" s="136"/>
      <c r="BP18" s="137"/>
      <c r="BQ18" s="139"/>
      <c r="BR18" s="140"/>
      <c r="BS18" s="141"/>
      <c r="BT18" s="142"/>
      <c r="BU18" s="143">
        <f>IF($C18,$C18,"")</f>
        <v>235</v>
      </c>
      <c r="BV18" s="144"/>
      <c r="BW18" s="145"/>
    </row>
    <row r="19" ht="24.95" customHeight="1">
      <c r="A19" s="106">
        <v>15</v>
      </c>
      <c r="B19" s="107">
        <f>IF(C19,(O19+AM19+BD19+BT19),"")</f>
        <v>230</v>
      </c>
      <c r="C19" s="206">
        <v>245</v>
      </c>
      <c r="D19" t="s" s="176">
        <v>175</v>
      </c>
      <c r="E19" t="s" s="219">
        <v>176</v>
      </c>
      <c r="F19" t="s" s="176">
        <v>123</v>
      </c>
      <c r="G19" t="s" s="112">
        <v>148</v>
      </c>
      <c r="H19" t="s" s="113">
        <v>95</v>
      </c>
      <c r="I19" s="195"/>
      <c r="J19" s="115">
        <f>IF(C19,AL19,"")</f>
        <v>9</v>
      </c>
      <c r="K19" s="195"/>
      <c r="L19" s="196"/>
      <c r="M19" s="197"/>
      <c r="N19" s="115">
        <v>21</v>
      </c>
      <c r="O19" s="173">
        <f>IF(N19,VLOOKUP(N19,'Point'!$A$3:$B$122,2),0)</f>
        <v>103</v>
      </c>
      <c r="P19" s="168"/>
      <c r="Q19" s="122">
        <v>0</v>
      </c>
      <c r="R19" s="122">
        <v>0</v>
      </c>
      <c r="S19" s="123">
        <v>0</v>
      </c>
      <c r="T19" s="106">
        <f>IF(S19&lt;&gt;"",Q19*3600+R19*60+S19,"")</f>
        <v>0</v>
      </c>
      <c r="U19" s="122">
        <v>0</v>
      </c>
      <c r="V19" s="122">
        <v>2</v>
      </c>
      <c r="W19" s="152">
        <v>52</v>
      </c>
      <c r="X19" s="150">
        <v>80</v>
      </c>
      <c r="Y19" s="125">
        <f>IF(W19&lt;&gt;"",U19*3600+V19*60+W19+X19/100,"")</f>
        <v>172.8</v>
      </c>
      <c r="Z19" s="106">
        <f>IF(X19&lt;&gt;"",Y19-T19,"")</f>
        <v>172.8</v>
      </c>
      <c r="AA19" s="122">
        <v>0</v>
      </c>
      <c r="AB19" s="122">
        <v>0</v>
      </c>
      <c r="AC19" s="123">
        <v>0</v>
      </c>
      <c r="AD19" s="106">
        <f>IF(AC19&lt;&gt;"",AA19*3600+AB19*60+AC19,"")</f>
        <v>0</v>
      </c>
      <c r="AE19" s="122">
        <v>0</v>
      </c>
      <c r="AF19" s="151">
        <v>2</v>
      </c>
      <c r="AG19" s="151">
        <v>37</v>
      </c>
      <c r="AH19" s="152">
        <v>52</v>
      </c>
      <c r="AI19" s="125">
        <f>IF(AG19&lt;&gt;"",AE19*3600+AF19*60+AG19+AH19/100,"")</f>
        <v>157.52</v>
      </c>
      <c r="AJ19" s="125">
        <f>IF(AH19&lt;&gt;"",AI19-AD19,"")</f>
        <v>157.52</v>
      </c>
      <c r="AK19" s="106">
        <f>IF(OR(Z19&lt;&gt;"",AJ19&lt;&gt;""),MIN(Z19,AJ19),"")</f>
        <v>157.52</v>
      </c>
      <c r="AL19" s="132">
        <f>IF(AK19&lt;&gt;"",RANK(AK19,$AK$5:$AK$35,1),"")</f>
        <v>9</v>
      </c>
      <c r="AM19" s="119">
        <f>IF(AL19&lt;&gt;"",VLOOKUP(AL19,'Point'!$A$3:$B$122,2),0)</f>
        <v>127</v>
      </c>
      <c r="AN19" s="198"/>
      <c r="AO19" s="126"/>
      <c r="AP19" s="127"/>
      <c r="AQ19" s="128"/>
      <c r="AR19" t="s" s="129">
        <f>IF(AQ19&lt;&gt;"",AO19*3600+AP19*60+AQ19,"")</f>
      </c>
      <c r="AS19" s="126"/>
      <c r="AT19" s="127"/>
      <c r="AU19" s="128"/>
      <c r="AV19" t="s" s="133">
        <f>IF(AU19&lt;&gt;"",AS19*3600+AT19*60+AU19,"")</f>
      </c>
      <c r="AW19" t="s" s="134">
        <f>IF(AQ19&lt;&gt;"",AV19-AR19,"")</f>
      </c>
      <c r="AX19" s="135">
        <f>IF(AND(AW19&lt;&gt;"",AW19&gt;'Point'!$I$8),AW19-'Point'!$I$8,0)</f>
        <v>0</v>
      </c>
      <c r="AY19" s="132">
        <f>IF(AX19&lt;&gt;0,VLOOKUP(AX19,'Point'!$I$11:$J$48,2),0)</f>
        <v>0</v>
      </c>
      <c r="AZ19" s="128"/>
      <c r="BA19" t="s" s="134">
        <f>IF(AZ19&lt;&gt;"",AZ19-AY19,"")</f>
      </c>
      <c r="BB19" t="s" s="134">
        <f>IF(AV19&lt;&gt;"",BA19*10000-AW19,"")</f>
      </c>
      <c r="BC19" t="s" s="134">
        <f>IF(AZ19&lt;&gt;"",RANK(BB19,$BB$5:$BB$25,0),"")</f>
      </c>
      <c r="BD19" s="119">
        <f>IF(BA19&lt;&gt;"",VLOOKUP(BC19,'Point'!$A$3:$B$122,2),0)</f>
        <v>0</v>
      </c>
      <c r="BE19" s="198"/>
      <c r="BF19" s="136"/>
      <c r="BG19" s="137"/>
      <c r="BH19" s="138">
        <f>BG19+BF19</f>
        <v>0</v>
      </c>
      <c r="BI19" s="136"/>
      <c r="BJ19" s="137"/>
      <c r="BK19" s="139"/>
      <c r="BL19" s="136"/>
      <c r="BM19" s="137"/>
      <c r="BN19" s="138">
        <f>BM19+BL19</f>
        <v>0</v>
      </c>
      <c r="BO19" s="136"/>
      <c r="BP19" s="137"/>
      <c r="BQ19" s="139"/>
      <c r="BR19" s="140"/>
      <c r="BS19" s="141"/>
      <c r="BT19" s="142"/>
      <c r="BU19" s="143">
        <f>IF($C19,$C19,"")</f>
        <v>245</v>
      </c>
      <c r="BV19" s="144"/>
      <c r="BW19" s="145"/>
    </row>
    <row r="20" ht="24.95" customHeight="1">
      <c r="A20" s="106">
        <v>16</v>
      </c>
      <c r="B20" s="107">
        <f>IF(C20,(O20+AM20+BD20+BT20),"")</f>
        <v>230</v>
      </c>
      <c r="C20" s="146">
        <v>227</v>
      </c>
      <c r="D20" t="s" s="215">
        <v>177</v>
      </c>
      <c r="E20" t="s" s="220">
        <v>178</v>
      </c>
      <c r="F20" t="s" s="207">
        <v>164</v>
      </c>
      <c r="G20" t="s" s="112">
        <v>148</v>
      </c>
      <c r="H20" s="113"/>
      <c r="I20" s="153"/>
      <c r="J20" s="115">
        <f>IF(C20,AL20,"")</f>
        <v>8</v>
      </c>
      <c r="K20" s="153"/>
      <c r="L20" s="154"/>
      <c r="M20" s="155"/>
      <c r="N20" s="115">
        <v>22</v>
      </c>
      <c r="O20" s="173">
        <f>IF(N20,VLOOKUP(N20,'Point'!$A$3:$B$122,2),0)</f>
        <v>101</v>
      </c>
      <c r="P20" s="157"/>
      <c r="Q20" s="122">
        <v>0</v>
      </c>
      <c r="R20" s="122">
        <v>0</v>
      </c>
      <c r="S20" s="123">
        <v>0</v>
      </c>
      <c r="T20" s="106">
        <f>IF(S20&lt;&gt;"",Q20*3600+R20*60+S20,"")</f>
        <v>0</v>
      </c>
      <c r="U20" s="122">
        <v>0</v>
      </c>
      <c r="V20" s="122">
        <v>2</v>
      </c>
      <c r="W20" s="152">
        <v>47</v>
      </c>
      <c r="X20" s="150">
        <v>18</v>
      </c>
      <c r="Y20" s="125">
        <f>IF(W20&lt;&gt;"",U20*3600+V20*60+W20+X20/100,"")</f>
        <v>167.18</v>
      </c>
      <c r="Z20" s="106">
        <f>IF(X20&lt;&gt;"",Y20-T20,"")</f>
        <v>167.18</v>
      </c>
      <c r="AA20" s="122">
        <v>0</v>
      </c>
      <c r="AB20" s="122">
        <v>0</v>
      </c>
      <c r="AC20" s="123">
        <v>0</v>
      </c>
      <c r="AD20" s="106">
        <f>IF(AC20&lt;&gt;"",AA20*3600+AB20*60+AC20,"")</f>
        <v>0</v>
      </c>
      <c r="AE20" s="122">
        <v>0</v>
      </c>
      <c r="AF20" s="151">
        <v>2</v>
      </c>
      <c r="AG20" s="151">
        <v>37</v>
      </c>
      <c r="AH20" s="152">
        <v>14</v>
      </c>
      <c r="AI20" s="125">
        <f>IF(AG20&lt;&gt;"",AE20*3600+AF20*60+AG20+AH20/100,"")</f>
        <v>157.14</v>
      </c>
      <c r="AJ20" s="125">
        <f>IF(AH20&lt;&gt;"",AI20-AD20,"")</f>
        <v>157.14</v>
      </c>
      <c r="AK20" s="106">
        <f>IF(OR(Z20&lt;&gt;"",AJ20&lt;&gt;""),MIN(Z20,AJ20),"")</f>
        <v>157.14</v>
      </c>
      <c r="AL20" s="132">
        <f>IF(AK20&lt;&gt;"",RANK(AK20,$AK$5:$AK$35,1),"")</f>
        <v>8</v>
      </c>
      <c r="AM20" s="119">
        <f>IF(AL20&lt;&gt;"",VLOOKUP(AL20,'Point'!$A$3:$B$122,2),0)</f>
        <v>129</v>
      </c>
      <c r="AN20" s="156"/>
      <c r="AO20" s="126"/>
      <c r="AP20" s="127"/>
      <c r="AQ20" s="128"/>
      <c r="AR20" t="s" s="129">
        <f>IF(AQ20&lt;&gt;"",AO20*3600+AP20*60+AQ20,"")</f>
      </c>
      <c r="AS20" s="126"/>
      <c r="AT20" s="127"/>
      <c r="AU20" s="128"/>
      <c r="AV20" t="s" s="133">
        <f>IF(AU20&lt;&gt;"",AS20*3600+AT20*60+AU20,"")</f>
      </c>
      <c r="AW20" t="s" s="134">
        <f>IF(AQ20&lt;&gt;"",AV20-AR20,"")</f>
      </c>
      <c r="AX20" s="135">
        <f>IF(AND(AW20&lt;&gt;"",AW20&gt;'Point'!$I$8),AW20-'Point'!$I$8,0)</f>
        <v>0</v>
      </c>
      <c r="AY20" s="132">
        <f>IF(AX20&lt;&gt;0,VLOOKUP(AX20,'Point'!$I$11:$J$48,2),0)</f>
        <v>0</v>
      </c>
      <c r="AZ20" s="128"/>
      <c r="BA20" t="s" s="134">
        <f>IF(AZ20&lt;&gt;"",AZ20-AY20,"")</f>
      </c>
      <c r="BB20" t="s" s="134">
        <f>IF(AV20&lt;&gt;"",BA20*10000-AW20,"")</f>
      </c>
      <c r="BC20" t="s" s="134">
        <f>IF(AZ20&lt;&gt;"",RANK(BB20,$BB$5:$BB$25,0),"")</f>
      </c>
      <c r="BD20" s="119">
        <f>IF(BA20&lt;&gt;"",VLOOKUP(BC20,'Point'!$A$3:$B$122,2),0)</f>
        <v>0</v>
      </c>
      <c r="BE20" s="156"/>
      <c r="BF20" s="136"/>
      <c r="BG20" s="137"/>
      <c r="BH20" s="138">
        <f>BG20+BF20</f>
        <v>0</v>
      </c>
      <c r="BI20" s="136"/>
      <c r="BJ20" s="137"/>
      <c r="BK20" s="139"/>
      <c r="BL20" s="136"/>
      <c r="BM20" s="137"/>
      <c r="BN20" s="138">
        <f>BM20+BL20</f>
        <v>0</v>
      </c>
      <c r="BO20" s="136"/>
      <c r="BP20" s="137"/>
      <c r="BQ20" s="139"/>
      <c r="BR20" s="140"/>
      <c r="BS20" s="141"/>
      <c r="BT20" s="142"/>
      <c r="BU20" s="157"/>
      <c r="BV20" s="144"/>
      <c r="BW20" s="145"/>
    </row>
    <row r="21" ht="24.95" customHeight="1">
      <c r="A21" s="106">
        <f>IF(C21,RANK(B21,$B$5:$B$35),"")</f>
        <v>17</v>
      </c>
      <c r="B21" s="107">
        <f>IF(C22,(O21+AM21+BD21+BT21),"")</f>
        <v>228</v>
      </c>
      <c r="C21" s="146">
        <v>242</v>
      </c>
      <c r="D21" t="s" s="217">
        <v>179</v>
      </c>
      <c r="E21" t="s" s="221">
        <v>180</v>
      </c>
      <c r="F21" t="s" s="218">
        <v>105</v>
      </c>
      <c r="G21" t="s" s="167">
        <v>148</v>
      </c>
      <c r="H21" t="s" s="113">
        <v>78</v>
      </c>
      <c r="I21" s="114">
        <f>IF(C22,N21,"")</f>
        <v>11</v>
      </c>
      <c r="J21" s="115">
        <f>IF(C21,AL21,"")</f>
        <v>20</v>
      </c>
      <c r="K21" t="s" s="116">
        <f>IF(C22,BC21,"")</f>
      </c>
      <c r="L21" s="117">
        <f>IF(C22,BN21,"")</f>
        <v>0</v>
      </c>
      <c r="M21" s="118">
        <f>IF($C22,$C22,"")</f>
        <v>243</v>
      </c>
      <c r="N21" s="115">
        <v>11</v>
      </c>
      <c r="O21" s="173">
        <f>IF(N21,VLOOKUP(N21,'Point'!$A$3:$B$122,2),0)</f>
        <v>123</v>
      </c>
      <c r="P21" s="143">
        <f>IF($C22,$C22,"")</f>
        <v>243</v>
      </c>
      <c r="Q21" s="122">
        <v>0</v>
      </c>
      <c r="R21" s="122">
        <v>0</v>
      </c>
      <c r="S21" s="123">
        <v>0</v>
      </c>
      <c r="T21" s="106">
        <f>IF(S21&lt;&gt;"",Q21*3600+R21*60+S21,"")</f>
        <v>0</v>
      </c>
      <c r="U21" s="122">
        <v>0</v>
      </c>
      <c r="V21" s="122">
        <v>3</v>
      </c>
      <c r="W21" s="152">
        <v>20</v>
      </c>
      <c r="X21" s="150">
        <v>44</v>
      </c>
      <c r="Y21" s="125">
        <f>IF(W21&lt;&gt;"",U21*3600+V21*60+W21+X21/100,"")</f>
        <v>200.44</v>
      </c>
      <c r="Z21" s="106">
        <f>IF(X21&lt;&gt;"",Y21-T21,"")</f>
        <v>200.44</v>
      </c>
      <c r="AA21" s="122">
        <v>0</v>
      </c>
      <c r="AB21" s="122">
        <v>0</v>
      </c>
      <c r="AC21" s="123">
        <v>0</v>
      </c>
      <c r="AD21" s="106">
        <f>IF(AC21&lt;&gt;"",AA21*3600+AB21*60+AC21,"")</f>
        <v>0</v>
      </c>
      <c r="AE21" s="122">
        <v>0</v>
      </c>
      <c r="AF21" s="151">
        <v>3</v>
      </c>
      <c r="AG21" s="151">
        <v>0</v>
      </c>
      <c r="AH21" s="152">
        <v>75</v>
      </c>
      <c r="AI21" s="125">
        <f>IF(AG21&lt;&gt;"",AE21*3600+AF21*60+AG21+AH21/100,"")</f>
        <v>180.75</v>
      </c>
      <c r="AJ21" s="125">
        <f>IF(AH21&lt;&gt;"",AI21-AD21,"")</f>
        <v>180.75</v>
      </c>
      <c r="AK21" s="106">
        <f>IF(OR(Z21&lt;&gt;"",AJ21&lt;&gt;""),MIN(Z21,AJ21),"")</f>
        <v>180.75</v>
      </c>
      <c r="AL21" s="132">
        <f>IF(AK21&lt;&gt;"",RANK(AK21,$AK$5:$AK$35,1),"")</f>
        <v>20</v>
      </c>
      <c r="AM21" s="119">
        <f>IF(AL21&lt;&gt;"",VLOOKUP(AL21,'Point'!$A$3:$B$122,2),0)</f>
        <v>105</v>
      </c>
      <c r="AN21" s="120">
        <f>IF($C22,$C22,"")</f>
        <v>243</v>
      </c>
      <c r="AO21" s="126"/>
      <c r="AP21" s="127"/>
      <c r="AQ21" s="128"/>
      <c r="AR21" t="s" s="129">
        <f>IF(AQ21&lt;&gt;"",AO21*3600+AP21*60+AQ21,"")</f>
      </c>
      <c r="AS21" s="126"/>
      <c r="AT21" s="130"/>
      <c r="AU21" s="131"/>
      <c r="AV21" t="s" s="133">
        <f>IF(AU21&lt;&gt;"",AS21*3600+AT21*60+AU21,"")</f>
      </c>
      <c r="AW21" t="s" s="134">
        <f>IF(AQ21&lt;&gt;"",AV21-AR21,"")</f>
      </c>
      <c r="AX21" s="135">
        <f>IF(AND(AW21&lt;&gt;"",AW21&gt;'Point'!$I$8),AW21-'Point'!$I$8,0)</f>
        <v>0</v>
      </c>
      <c r="AY21" s="132">
        <f>IF(AX21&lt;&gt;0,VLOOKUP(AX21,'Point'!$I$11:$J$48,2),0)</f>
        <v>0</v>
      </c>
      <c r="AZ21" s="128"/>
      <c r="BA21" t="s" s="134">
        <f>IF(AZ21&lt;&gt;"",AZ21-AY21,"")</f>
      </c>
      <c r="BB21" t="s" s="134">
        <f>IF(AV21&lt;&gt;"",BA21*10000-AW21,"")</f>
      </c>
      <c r="BC21" t="s" s="134">
        <f>IF(AZ21&lt;&gt;"",RANK(BB21,$BB$5:$BB$25,0),"")</f>
      </c>
      <c r="BD21" s="119">
        <f>IF(BA21&lt;&gt;"",VLOOKUP(BC21,'Point'!$A$3:$B$122,2),0)</f>
        <v>0</v>
      </c>
      <c r="BE21" s="120">
        <f>IF($C22,$C22,"")</f>
        <v>243</v>
      </c>
      <c r="BF21" s="136"/>
      <c r="BG21" s="137"/>
      <c r="BH21" s="138">
        <f>BG21+BF21</f>
        <v>0</v>
      </c>
      <c r="BI21" s="136"/>
      <c r="BJ21" s="137"/>
      <c r="BK21" s="139"/>
      <c r="BL21" s="136"/>
      <c r="BM21" s="137"/>
      <c r="BN21" s="138">
        <f>BM21+BL21</f>
        <v>0</v>
      </c>
      <c r="BO21" s="136"/>
      <c r="BP21" s="137"/>
      <c r="BQ21" s="139"/>
      <c r="BR21" s="140"/>
      <c r="BS21" s="141"/>
      <c r="BT21" s="142"/>
      <c r="BU21" s="143">
        <f>IF($C21,$C21,"")</f>
        <v>242</v>
      </c>
      <c r="BV21" s="144"/>
      <c r="BW21" s="145"/>
    </row>
    <row r="22" ht="24.95" customHeight="1">
      <c r="A22" s="106">
        <f>IF(C22,RANK(B22,$B$5:$B$35),"")</f>
        <v>18</v>
      </c>
      <c r="B22" s="107">
        <f>IF(C22,(O22+AM22+BD22+BT22),"")</f>
        <v>226</v>
      </c>
      <c r="C22" s="209">
        <v>243</v>
      </c>
      <c r="D22" t="s" s="222">
        <v>181</v>
      </c>
      <c r="E22" t="s" s="190">
        <v>182</v>
      </c>
      <c r="F22" t="s" s="223">
        <v>105</v>
      </c>
      <c r="G22" t="s" s="167">
        <v>148</v>
      </c>
      <c r="H22" t="s" s="113">
        <v>95</v>
      </c>
      <c r="I22" s="153"/>
      <c r="J22" s="115">
        <f>IF(C22,AL22,"")</f>
        <v>19</v>
      </c>
      <c r="K22" s="153"/>
      <c r="L22" s="154"/>
      <c r="M22" s="155"/>
      <c r="N22" s="115">
        <v>13</v>
      </c>
      <c r="O22" s="173">
        <f>IF(N22,VLOOKUP(N22,'Point'!$A$3:$B$122,2),0)</f>
        <v>119</v>
      </c>
      <c r="P22" s="157"/>
      <c r="Q22" s="122">
        <v>0</v>
      </c>
      <c r="R22" s="122">
        <v>0</v>
      </c>
      <c r="S22" s="123">
        <v>0</v>
      </c>
      <c r="T22" s="106">
        <f>IF(S22&lt;&gt;"",Q22*3600+R22*60+S22,"")</f>
        <v>0</v>
      </c>
      <c r="U22" s="122">
        <v>0</v>
      </c>
      <c r="V22" s="122">
        <v>2</v>
      </c>
      <c r="W22" s="152">
        <v>57</v>
      </c>
      <c r="X22" s="150">
        <v>71</v>
      </c>
      <c r="Y22" s="125">
        <f>IF(W22&lt;&gt;"",U22*3600+V22*60+W22+X22/100,"")</f>
        <v>177.71</v>
      </c>
      <c r="Z22" s="106">
        <f>IF(X22&lt;&gt;"",Y22-T22,"")</f>
        <v>177.71</v>
      </c>
      <c r="AA22" s="122">
        <v>0</v>
      </c>
      <c r="AB22" s="122">
        <v>0</v>
      </c>
      <c r="AC22" s="123">
        <v>0</v>
      </c>
      <c r="AD22" s="106">
        <f>IF(AC22&lt;&gt;"",AA22*3600+AB22*60+AC22,"")</f>
        <v>0</v>
      </c>
      <c r="AE22" s="122">
        <v>0</v>
      </c>
      <c r="AF22" s="151">
        <v>3</v>
      </c>
      <c r="AG22" s="151">
        <v>34</v>
      </c>
      <c r="AH22" s="152">
        <v>6</v>
      </c>
      <c r="AI22" s="125">
        <f>IF(AG22&lt;&gt;"",AE22*3600+AF22*60+AG22+AH22/100,"")</f>
        <v>214.06</v>
      </c>
      <c r="AJ22" s="125">
        <f>IF(AH22&lt;&gt;"",AI22-AD22,"")</f>
        <v>214.06</v>
      </c>
      <c r="AK22" s="106">
        <f>IF(OR(Z22&lt;&gt;"",AJ22&lt;&gt;""),MIN(Z22,AJ22),"")</f>
        <v>177.71</v>
      </c>
      <c r="AL22" s="132">
        <f>IF(AK22&lt;&gt;"",RANK(AK22,$AK$5:$AK$35,1),"")</f>
        <v>19</v>
      </c>
      <c r="AM22" s="119">
        <f>IF(AL22&lt;&gt;"",VLOOKUP(AL22,'Point'!$A$3:$B$122,2),0)</f>
        <v>107</v>
      </c>
      <c r="AN22" s="156"/>
      <c r="AO22" s="126"/>
      <c r="AP22" s="127"/>
      <c r="AQ22" s="128"/>
      <c r="AR22" t="s" s="129">
        <f>IF(AQ22&lt;&gt;"",AO22*3600+AP22*60+AQ22,"")</f>
      </c>
      <c r="AS22" s="126"/>
      <c r="AT22" s="127"/>
      <c r="AU22" s="128"/>
      <c r="AV22" t="s" s="133">
        <f>IF(AU22&lt;&gt;"",AS22*3600+AT22*60+AU22,"")</f>
      </c>
      <c r="AW22" t="s" s="134">
        <f>IF(AQ22&lt;&gt;"",AV22-AR22,"")</f>
      </c>
      <c r="AX22" s="135">
        <f>IF(AND(AW22&lt;&gt;"",AW22&gt;'Point'!$I$8),AW22-'Point'!$I$8,0)</f>
        <v>0</v>
      </c>
      <c r="AY22" s="132">
        <f>IF(AX22&lt;&gt;0,VLOOKUP(AX22,'Point'!$I$11:$J$48,2),0)</f>
        <v>0</v>
      </c>
      <c r="AZ22" s="128"/>
      <c r="BA22" t="s" s="134">
        <f>IF(AZ22&lt;&gt;"",AZ22-AY22,"")</f>
      </c>
      <c r="BB22" t="s" s="134">
        <f>IF(AV22&lt;&gt;"",BA22*10000-AW22,"")</f>
      </c>
      <c r="BC22" t="s" s="134">
        <f>IF(AZ22&lt;&gt;"",RANK(BB22,$BB$5:$BB$25,0),"")</f>
      </c>
      <c r="BD22" s="119">
        <f>IF(BA22&lt;&gt;"",VLOOKUP(BC22,'Point'!$A$3:$B$122,2),0)</f>
        <v>0</v>
      </c>
      <c r="BE22" s="156"/>
      <c r="BF22" s="136"/>
      <c r="BG22" s="137"/>
      <c r="BH22" s="138">
        <f>BG22+BF22</f>
        <v>0</v>
      </c>
      <c r="BI22" s="136"/>
      <c r="BJ22" s="137"/>
      <c r="BK22" s="139"/>
      <c r="BL22" s="136"/>
      <c r="BM22" s="137"/>
      <c r="BN22" s="138">
        <f>BM22+BL22</f>
        <v>0</v>
      </c>
      <c r="BO22" s="136"/>
      <c r="BP22" s="137"/>
      <c r="BQ22" s="139"/>
      <c r="BR22" s="140"/>
      <c r="BS22" s="141"/>
      <c r="BT22" s="142"/>
      <c r="BU22" s="157"/>
      <c r="BV22" s="144"/>
      <c r="BW22" s="145"/>
    </row>
    <row r="23" ht="24.95" customHeight="1">
      <c r="A23" s="106">
        <f>IF(C23,RANK(B23,$B$5:$B$35),"")</f>
        <v>19</v>
      </c>
      <c r="B23" s="107">
        <f>IF(C23,(O23+AM23+BD23+BT23),"")</f>
        <v>220</v>
      </c>
      <c r="C23" s="224">
        <v>273</v>
      </c>
      <c r="D23" t="s" s="158">
        <v>183</v>
      </c>
      <c r="E23" t="s" s="110">
        <v>184</v>
      </c>
      <c r="F23" t="s" s="111">
        <v>88</v>
      </c>
      <c r="G23" t="s" s="112">
        <v>148</v>
      </c>
      <c r="H23" t="s" s="113">
        <v>95</v>
      </c>
      <c r="I23" s="114">
        <f>IF(C23,N23,"")</f>
        <v>17</v>
      </c>
      <c r="J23" s="115">
        <f>IF(C23,AL23,"")</f>
        <v>18</v>
      </c>
      <c r="K23" t="s" s="116">
        <f>IF(C23,BC23,"")</f>
      </c>
      <c r="L23" s="117">
        <f>IF(C23,BN23,"")</f>
        <v>0</v>
      </c>
      <c r="M23" s="118">
        <f>IF($C23,$C23,"")</f>
        <v>273</v>
      </c>
      <c r="N23" s="115">
        <v>17</v>
      </c>
      <c r="O23" s="173">
        <f>IF(N23,VLOOKUP(N23,'Point'!$A$3:$B$122,2),0)</f>
        <v>111</v>
      </c>
      <c r="P23" s="143">
        <f>IF($C23,$C23,"")</f>
        <v>273</v>
      </c>
      <c r="Q23" s="122">
        <v>0</v>
      </c>
      <c r="R23" s="122">
        <v>0</v>
      </c>
      <c r="S23" s="123">
        <v>0</v>
      </c>
      <c r="T23" s="106">
        <f>IF(S23&lt;&gt;"",Q23*3600+R23*60+S23,"")</f>
        <v>0</v>
      </c>
      <c r="U23" s="122">
        <v>0</v>
      </c>
      <c r="V23" s="122">
        <v>2</v>
      </c>
      <c r="W23" s="152">
        <v>53</v>
      </c>
      <c r="X23" s="150">
        <v>31</v>
      </c>
      <c r="Y23" s="125">
        <f>IF(W23&lt;&gt;"",U23*3600+V23*60+W23+X23/100,"")</f>
        <v>173.31</v>
      </c>
      <c r="Z23" s="106">
        <f>IF(X23&lt;&gt;"",Y23-T23,"")</f>
        <v>173.31</v>
      </c>
      <c r="AA23" s="122">
        <v>0</v>
      </c>
      <c r="AB23" s="122">
        <v>0</v>
      </c>
      <c r="AC23" s="123">
        <v>0</v>
      </c>
      <c r="AD23" s="106">
        <f>IF(AC23&lt;&gt;"",AA23*3600+AB23*60+AC23,"")</f>
        <v>0</v>
      </c>
      <c r="AE23" s="122">
        <v>0</v>
      </c>
      <c r="AF23" s="151">
        <v>3</v>
      </c>
      <c r="AG23" s="151">
        <v>24</v>
      </c>
      <c r="AH23" s="152">
        <v>1</v>
      </c>
      <c r="AI23" s="125">
        <f>IF(AG23&lt;&gt;"",AE23*3600+AF23*60+AG23+AH23/100,"")</f>
        <v>204.01</v>
      </c>
      <c r="AJ23" s="125">
        <f>IF(AH23&lt;&gt;"",AI23-AD23,"")</f>
        <v>204.01</v>
      </c>
      <c r="AK23" s="106">
        <f>IF(OR(Z23&lt;&gt;"",AJ23&lt;&gt;""),MIN(Z23,AJ23),"")</f>
        <v>173.31</v>
      </c>
      <c r="AL23" s="132">
        <f>IF(AK23&lt;&gt;"",RANK(AK23,$AK$5:$AK$35,1),"")</f>
        <v>18</v>
      </c>
      <c r="AM23" s="119">
        <f>IF(AL23&lt;&gt;"",VLOOKUP(AL23,'Point'!$A$3:$B$122,2),0)</f>
        <v>109</v>
      </c>
      <c r="AN23" s="120">
        <f>IF($C23,$C23,"")</f>
        <v>273</v>
      </c>
      <c r="AO23" s="126"/>
      <c r="AP23" s="127"/>
      <c r="AQ23" s="128"/>
      <c r="AR23" t="s" s="129">
        <f>IF(AQ23&lt;&gt;"",AO23*3600+AP23*60+AQ23,"")</f>
      </c>
      <c r="AS23" s="126"/>
      <c r="AT23" s="130"/>
      <c r="AU23" s="131"/>
      <c r="AV23" t="s" s="133">
        <f>IF(AU23&lt;&gt;"",AS23*3600+AT23*60+AU23,"")</f>
      </c>
      <c r="AW23" t="s" s="134">
        <f>IF(AQ23&lt;&gt;"",AV23-AR23,"")</f>
      </c>
      <c r="AX23" s="135">
        <f>IF(AND(AW23&lt;&gt;"",AW23&gt;'Point'!$I$8),AW23-'Point'!$I$8,0)</f>
        <v>0</v>
      </c>
      <c r="AY23" s="132">
        <f>IF(AX23&lt;&gt;0,VLOOKUP(AX23,'Point'!$I$11:$J$48,2),0)</f>
        <v>0</v>
      </c>
      <c r="AZ23" s="128"/>
      <c r="BA23" t="s" s="134">
        <f>IF(AZ23&lt;&gt;"",AZ23-AY23,"")</f>
      </c>
      <c r="BB23" t="s" s="134">
        <f>IF(AV23&lt;&gt;"",BA23*10000-AW23,"")</f>
      </c>
      <c r="BC23" t="s" s="134">
        <f>IF(AZ23&lt;&gt;"",RANK(BB23,$BB$5:$BB$25,0),"")</f>
      </c>
      <c r="BD23" s="119">
        <f>IF(BA23&lt;&gt;"",VLOOKUP(BC23,'Point'!$A$3:$B$122,2),0)</f>
        <v>0</v>
      </c>
      <c r="BE23" s="120">
        <f>IF($C23,$C23,"")</f>
        <v>273</v>
      </c>
      <c r="BF23" s="136"/>
      <c r="BG23" s="137"/>
      <c r="BH23" s="138">
        <f>BG23+BF23</f>
        <v>0</v>
      </c>
      <c r="BI23" s="136"/>
      <c r="BJ23" s="137"/>
      <c r="BK23" s="139"/>
      <c r="BL23" s="136"/>
      <c r="BM23" s="137"/>
      <c r="BN23" s="138">
        <f>BM23+BL23</f>
        <v>0</v>
      </c>
      <c r="BO23" s="136"/>
      <c r="BP23" s="137"/>
      <c r="BQ23" s="139"/>
      <c r="BR23" s="140"/>
      <c r="BS23" s="141"/>
      <c r="BT23" s="142"/>
      <c r="BU23" s="143">
        <f>IF($C24,$C24,"")</f>
        <v>289</v>
      </c>
      <c r="BV23" s="144"/>
      <c r="BW23" s="145"/>
    </row>
    <row r="24" ht="24.95" customHeight="1">
      <c r="A24" s="106">
        <f>IF(C24,RANK(B24,$B$5:$B$35),"")</f>
        <v>20</v>
      </c>
      <c r="B24" s="225">
        <f>IF(C24,(O24+AM24+BD24+BT24),"")</f>
        <v>213</v>
      </c>
      <c r="C24" s="226">
        <v>289</v>
      </c>
      <c r="D24" t="s" s="227">
        <v>185</v>
      </c>
      <c r="E24" t="s" s="228">
        <v>186</v>
      </c>
      <c r="F24" t="s" s="228">
        <v>85</v>
      </c>
      <c r="G24" t="s" s="183">
        <v>148</v>
      </c>
      <c r="H24" t="s" s="113">
        <v>95</v>
      </c>
      <c r="I24" s="153"/>
      <c r="J24" s="115">
        <f>IF(C24,AL24,"")</f>
        <v>23</v>
      </c>
      <c r="K24" s="153"/>
      <c r="L24" s="154"/>
      <c r="M24" s="155"/>
      <c r="N24" s="115">
        <v>16</v>
      </c>
      <c r="O24" s="173">
        <f>IF(N24,VLOOKUP(N24,'Point'!$A$3:$B$122,2),0)</f>
        <v>113</v>
      </c>
      <c r="P24" s="157"/>
      <c r="Q24" s="122">
        <v>0</v>
      </c>
      <c r="R24" s="122">
        <v>0</v>
      </c>
      <c r="S24" s="123">
        <v>0</v>
      </c>
      <c r="T24" s="106">
        <f>IF(S24&lt;&gt;"",Q24*3600+R24*60+S24,"")</f>
        <v>0</v>
      </c>
      <c r="U24" s="122">
        <v>0</v>
      </c>
      <c r="V24" s="122">
        <v>3</v>
      </c>
      <c r="W24" s="152">
        <v>38</v>
      </c>
      <c r="X24" s="150">
        <v>42</v>
      </c>
      <c r="Y24" s="125">
        <f>IF(W24&lt;&gt;"",U24*3600+V24*60+W24+X24/100,"")</f>
        <v>218.42</v>
      </c>
      <c r="Z24" s="106">
        <f>IF(X24&lt;&gt;"",Y24-T24,"")</f>
        <v>218.42</v>
      </c>
      <c r="AA24" s="122">
        <v>0</v>
      </c>
      <c r="AB24" s="122">
        <v>0</v>
      </c>
      <c r="AC24" s="123">
        <v>0</v>
      </c>
      <c r="AD24" s="106">
        <f>IF(AC24&lt;&gt;"",AA24*3600+AB24*60+AC24,"")</f>
        <v>0</v>
      </c>
      <c r="AE24" s="122">
        <v>0</v>
      </c>
      <c r="AF24" s="151">
        <v>3</v>
      </c>
      <c r="AG24" s="151">
        <v>10</v>
      </c>
      <c r="AH24" s="152">
        <v>76</v>
      </c>
      <c r="AI24" s="125">
        <f>IF(AG24&lt;&gt;"",AE24*3600+AF24*60+AG24+AH24/100,"")</f>
        <v>190.76</v>
      </c>
      <c r="AJ24" s="125">
        <f>IF(AH24&lt;&gt;"",AI24-AD24,"")</f>
        <v>190.76</v>
      </c>
      <c r="AK24" s="106">
        <f>IF(OR(Z24&lt;&gt;"",AJ24&lt;&gt;""),MIN(Z24,AJ24),"")</f>
        <v>190.76</v>
      </c>
      <c r="AL24" s="132">
        <f>IF(AK24&lt;&gt;"",RANK(AK24,$AK$5:$AK$35,1),"")</f>
        <v>23</v>
      </c>
      <c r="AM24" s="119">
        <f>IF(AL24&lt;&gt;"",VLOOKUP(AL24,'Point'!$A$3:$B$122,2),0)</f>
        <v>100</v>
      </c>
      <c r="AN24" s="156"/>
      <c r="AO24" s="126"/>
      <c r="AP24" s="127"/>
      <c r="AQ24" s="128"/>
      <c r="AR24" t="s" s="129">
        <f>IF(AQ24&lt;&gt;"",AO24*3600+AP24*60+AQ24,"")</f>
      </c>
      <c r="AS24" s="126"/>
      <c r="AT24" s="127"/>
      <c r="AU24" s="128"/>
      <c r="AV24" t="s" s="133">
        <f>IF(AU24&lt;&gt;"",AS24*3600+AT24*60+AU24,"")</f>
      </c>
      <c r="AW24" t="s" s="134">
        <f>IF(AQ24&lt;&gt;"",AV24-AR24,"")</f>
      </c>
      <c r="AX24" s="135">
        <f>IF(AND(AW24&lt;&gt;"",AW24&gt;'Point'!$I$8),AW24-'Point'!$I$8,0)</f>
        <v>0</v>
      </c>
      <c r="AY24" s="132">
        <f>IF(AX24&lt;&gt;0,VLOOKUP(AX24,'Point'!$I$11:$J$48,2),0)</f>
        <v>0</v>
      </c>
      <c r="AZ24" s="128"/>
      <c r="BA24" t="s" s="134">
        <f>IF(AZ24&lt;&gt;"",AZ24-AY24,"")</f>
      </c>
      <c r="BB24" t="s" s="134">
        <f>IF(AV24&lt;&gt;"",BA24*10000-AW24,"")</f>
      </c>
      <c r="BC24" t="s" s="134">
        <f>IF(AZ24&lt;&gt;"",RANK(BB24,$BB$5:$BB$25,0),"")</f>
      </c>
      <c r="BD24" s="119">
        <f>IF(BA24&lt;&gt;"",VLOOKUP(BC24,'Point'!$A$3:$B$122,2),0)</f>
        <v>0</v>
      </c>
      <c r="BE24" s="156"/>
      <c r="BF24" s="136"/>
      <c r="BG24" s="137"/>
      <c r="BH24" s="138">
        <f>BG24+BF24</f>
        <v>0</v>
      </c>
      <c r="BI24" s="136"/>
      <c r="BJ24" s="137"/>
      <c r="BK24" s="139"/>
      <c r="BL24" s="136"/>
      <c r="BM24" s="137"/>
      <c r="BN24" s="138">
        <f>BM24+BL24</f>
        <v>0</v>
      </c>
      <c r="BO24" s="136"/>
      <c r="BP24" s="137"/>
      <c r="BQ24" s="139"/>
      <c r="BR24" s="140"/>
      <c r="BS24" s="141"/>
      <c r="BT24" s="142"/>
      <c r="BU24" s="157"/>
      <c r="BV24" s="144"/>
      <c r="BW24" s="145"/>
    </row>
    <row r="25" ht="24.95" customHeight="1">
      <c r="A25" s="106">
        <v>21</v>
      </c>
      <c r="B25" s="107">
        <f>IF(C25,(O25+AM25+BD25+BT25),"")</f>
        <v>213</v>
      </c>
      <c r="C25" s="209">
        <v>286</v>
      </c>
      <c r="D25" t="s" s="165">
        <v>91</v>
      </c>
      <c r="E25" t="s" s="166">
        <v>187</v>
      </c>
      <c r="F25" t="s" s="165">
        <v>85</v>
      </c>
      <c r="G25" t="s" s="167">
        <v>148</v>
      </c>
      <c r="H25" t="s" s="113">
        <v>95</v>
      </c>
      <c r="I25" s="114">
        <f>IF(C25,N25,"")</f>
        <v>23</v>
      </c>
      <c r="J25" s="115">
        <f>IF(C25,AL25,"")</f>
        <v>16</v>
      </c>
      <c r="K25" t="s" s="116">
        <f>IF(C25,BC25,"")</f>
      </c>
      <c r="L25" s="117">
        <f>IF(C25,BN25,"")</f>
        <v>0</v>
      </c>
      <c r="M25" s="118">
        <f>IF($C25,$C25,"")</f>
        <v>286</v>
      </c>
      <c r="N25" s="115">
        <v>23</v>
      </c>
      <c r="O25" s="173">
        <f>IF(N25,VLOOKUP(N25,'Point'!$A$3:$B$122,2),0)</f>
        <v>100</v>
      </c>
      <c r="P25" s="143">
        <f>IF($C25,$C25,"")</f>
        <v>286</v>
      </c>
      <c r="Q25" s="122">
        <v>0</v>
      </c>
      <c r="R25" s="122">
        <v>0</v>
      </c>
      <c r="S25" s="123">
        <v>0</v>
      </c>
      <c r="T25" s="106">
        <f>IF(S25&lt;&gt;"",Q25*3600+R25*60+S25,"")</f>
        <v>0</v>
      </c>
      <c r="U25" s="122">
        <v>0</v>
      </c>
      <c r="V25" s="122">
        <v>3</v>
      </c>
      <c r="W25" s="152">
        <v>0</v>
      </c>
      <c r="X25" s="150">
        <v>33</v>
      </c>
      <c r="Y25" s="125">
        <f>IF(W25&lt;&gt;"",U25*3600+V25*60+W25+X25/100,"")</f>
        <v>180.33</v>
      </c>
      <c r="Z25" s="106">
        <f>IF(X25&lt;&gt;"",Y25-T25,"")</f>
        <v>180.33</v>
      </c>
      <c r="AA25" s="122">
        <v>0</v>
      </c>
      <c r="AB25" s="122">
        <v>0</v>
      </c>
      <c r="AC25" s="123">
        <v>0</v>
      </c>
      <c r="AD25" s="106">
        <f>IF(AC25&lt;&gt;"",AA25*3600+AB25*60+AC25,"")</f>
        <v>0</v>
      </c>
      <c r="AE25" s="122">
        <v>0</v>
      </c>
      <c r="AF25" s="151">
        <v>2</v>
      </c>
      <c r="AG25" s="151">
        <v>49</v>
      </c>
      <c r="AH25" s="152">
        <v>3</v>
      </c>
      <c r="AI25" s="125">
        <f>IF(AG25&lt;&gt;"",AE25*3600+AF25*60+AG25+AH25/100,"")</f>
        <v>169.03</v>
      </c>
      <c r="AJ25" s="125">
        <f>IF(AH25&lt;&gt;"",AI25-AD25,"")</f>
        <v>169.03</v>
      </c>
      <c r="AK25" s="106">
        <f>IF(OR(Z25&lt;&gt;"",AJ25&lt;&gt;""),MIN(Z25,AJ25),"")</f>
        <v>169.03</v>
      </c>
      <c r="AL25" s="132">
        <f>IF(AK25&lt;&gt;"",RANK(AK25,$AK$5:$AK$35,1),"")</f>
        <v>16</v>
      </c>
      <c r="AM25" s="119">
        <f>IF(AL25&lt;&gt;"",VLOOKUP(AL25,'Point'!$A$3:$B$122,2),0)</f>
        <v>113</v>
      </c>
      <c r="AN25" s="120">
        <f>IF($C25,$C25,"")</f>
        <v>286</v>
      </c>
      <c r="AO25" s="126"/>
      <c r="AP25" s="127"/>
      <c r="AQ25" s="128"/>
      <c r="AR25" t="s" s="129">
        <f>IF(AQ25&lt;&gt;"",AO25*3600+AP25*60+AQ25,"")</f>
      </c>
      <c r="AS25" s="126"/>
      <c r="AT25" s="130"/>
      <c r="AU25" s="131"/>
      <c r="AV25" t="s" s="133">
        <f>IF(AU25&lt;&gt;"",AS25*3600+AT25*60+AU25,"")</f>
      </c>
      <c r="AW25" t="s" s="134">
        <f>IF(AQ25&lt;&gt;"",AV25-AR25,"")</f>
      </c>
      <c r="AX25" s="135">
        <f>IF(AND(AW25&lt;&gt;"",AW25&gt;'Point'!$I$8),AW25-'Point'!$I$8,0)</f>
        <v>0</v>
      </c>
      <c r="AY25" s="132">
        <f>IF(AX25&lt;&gt;0,VLOOKUP(AX25,'Point'!$I$11:$J$48,2),0)</f>
        <v>0</v>
      </c>
      <c r="AZ25" s="128"/>
      <c r="BA25" t="s" s="134">
        <f>IF(AZ25&lt;&gt;"",AZ25-AY25,"")</f>
      </c>
      <c r="BB25" t="s" s="134">
        <f>IF(AV25&lt;&gt;"",BA25*10000-AW25,"")</f>
      </c>
      <c r="BC25" t="s" s="134">
        <f>IF(AZ25&lt;&gt;"",RANK(BB25,$BB$5:$BB$25,0),"")</f>
      </c>
      <c r="BD25" s="119">
        <f>IF(BA25&lt;&gt;"",VLOOKUP(BC25,'Point'!$A$3:$B$122,2),0)</f>
        <v>0</v>
      </c>
      <c r="BE25" s="120">
        <f>IF($C25,$C25,"")</f>
        <v>286</v>
      </c>
      <c r="BF25" s="136"/>
      <c r="BG25" s="137"/>
      <c r="BH25" s="138">
        <f>BG25+BF25</f>
        <v>0</v>
      </c>
      <c r="BI25" s="136"/>
      <c r="BJ25" s="137"/>
      <c r="BK25" s="139"/>
      <c r="BL25" s="136"/>
      <c r="BM25" s="137"/>
      <c r="BN25" s="138">
        <f>BM25+BL25</f>
        <v>0</v>
      </c>
      <c r="BO25" s="136"/>
      <c r="BP25" s="137"/>
      <c r="BQ25" s="139"/>
      <c r="BR25" s="140"/>
      <c r="BS25" s="141"/>
      <c r="BT25" s="142"/>
      <c r="BU25" s="143">
        <f>IF($C25,$C25,"")</f>
        <v>286</v>
      </c>
      <c r="BV25" s="144"/>
      <c r="BW25" s="145"/>
    </row>
    <row r="26" ht="24.95" customHeight="1">
      <c r="A26" s="106">
        <f>IF(C26,RANK(B26,$B$5:$B$35),"")</f>
        <v>22</v>
      </c>
      <c r="B26" s="107">
        <f>IF(C26,(O26+AM26+BD26+BT26),"")</f>
        <v>205</v>
      </c>
      <c r="C26" s="206">
        <v>259</v>
      </c>
      <c r="D26" t="s" s="109">
        <v>188</v>
      </c>
      <c r="E26" t="s" s="110">
        <v>189</v>
      </c>
      <c r="F26" t="s" s="164">
        <v>88</v>
      </c>
      <c r="G26" t="s" s="112">
        <v>148</v>
      </c>
      <c r="H26" t="s" s="113">
        <v>95</v>
      </c>
      <c r="I26" s="114">
        <f>IF(C26,N26,"")</f>
        <v>19</v>
      </c>
      <c r="J26" s="115">
        <f>IF(C26,AL26,"")</f>
        <v>25</v>
      </c>
      <c r="K26" t="s" s="116">
        <f>IF(C26,BC26,"")</f>
      </c>
      <c r="L26" s="117">
        <f>IF(C26,BN26,"")</f>
        <v>0</v>
      </c>
      <c r="M26" s="118">
        <f>IF($C26,$C26,"")</f>
        <v>259</v>
      </c>
      <c r="N26" s="115">
        <v>19</v>
      </c>
      <c r="O26" s="173">
        <f>IF(N26,VLOOKUP(N26,'Point'!$A$3:$B$122,2),0)</f>
        <v>107</v>
      </c>
      <c r="P26" s="143">
        <f>IF($C26,$C26,"")</f>
        <v>259</v>
      </c>
      <c r="Q26" s="122">
        <v>0</v>
      </c>
      <c r="R26" s="122">
        <v>0</v>
      </c>
      <c r="S26" s="123">
        <v>0</v>
      </c>
      <c r="T26" s="106">
        <f>IF(S26&lt;&gt;"",Q26*3600+R26*60+S26,"")</f>
        <v>0</v>
      </c>
      <c r="U26" s="122">
        <v>0</v>
      </c>
      <c r="V26" s="122">
        <v>3</v>
      </c>
      <c r="W26" s="152">
        <v>31</v>
      </c>
      <c r="X26" s="150">
        <v>75</v>
      </c>
      <c r="Y26" s="125">
        <f>IF(W26&lt;&gt;"",U26*3600+V26*60+W26+X26/100,"")</f>
        <v>211.75</v>
      </c>
      <c r="Z26" s="106">
        <f>IF(X26&lt;&gt;"",Y26-T26,"")</f>
        <v>211.75</v>
      </c>
      <c r="AA26" s="122">
        <v>0</v>
      </c>
      <c r="AB26" s="122">
        <v>0</v>
      </c>
      <c r="AC26" s="123">
        <v>0</v>
      </c>
      <c r="AD26" s="106">
        <f>IF(AC26&lt;&gt;"",AA26*3600+AB26*60+AC26,"")</f>
        <v>0</v>
      </c>
      <c r="AE26" s="122">
        <v>0</v>
      </c>
      <c r="AF26" s="151">
        <v>3</v>
      </c>
      <c r="AG26" s="151">
        <v>25</v>
      </c>
      <c r="AH26" s="152">
        <v>36</v>
      </c>
      <c r="AI26" s="125">
        <f>IF(AG26&lt;&gt;"",AE26*3600+AF26*60+AG26+AH26/100,"")</f>
        <v>205.36</v>
      </c>
      <c r="AJ26" s="125">
        <f>IF(AH26&lt;&gt;"",AI26-AD26,"")</f>
        <v>205.36</v>
      </c>
      <c r="AK26" s="106">
        <f>IF(OR(Z26&lt;&gt;"",AJ26&lt;&gt;""),MIN(Z26,AJ26),"")</f>
        <v>205.36</v>
      </c>
      <c r="AL26" s="132">
        <f>IF(AK26&lt;&gt;"",RANK(AK26,$AK$5:$AK$35,1),"")</f>
        <v>25</v>
      </c>
      <c r="AM26" s="119">
        <f>IF(AL26&lt;&gt;"",VLOOKUP(AL26,'Point'!$A$3:$B$122,2),0)</f>
        <v>98</v>
      </c>
      <c r="AN26" s="120">
        <f>IF($C26,$C26,"")</f>
        <v>259</v>
      </c>
      <c r="AO26" s="126"/>
      <c r="AP26" s="127"/>
      <c r="AQ26" s="128"/>
      <c r="AR26" t="s" s="129">
        <f>IF(AQ26&lt;&gt;"",AO26*3600+AP26*60+AQ26,"")</f>
      </c>
      <c r="AS26" s="126"/>
      <c r="AT26" s="130"/>
      <c r="AU26" s="131"/>
      <c r="AV26" t="s" s="133">
        <f>IF(AU26&lt;&gt;"",AS26*3600+AT26*60+AU26,"")</f>
      </c>
      <c r="AW26" t="s" s="134">
        <f>IF(AQ26&lt;&gt;"",AV26-AR26,"")</f>
      </c>
      <c r="AX26" s="135">
        <f>IF(AND(AW26&lt;&gt;"",AW26&gt;'Point'!$I$8),AW26-'Point'!$I$8,0)</f>
        <v>0</v>
      </c>
      <c r="AY26" s="132">
        <f>IF(AX26&lt;&gt;0,VLOOKUP(AX26,'Point'!$I$11:$J$48,2),0)</f>
        <v>0</v>
      </c>
      <c r="AZ26" s="128"/>
      <c r="BA26" t="s" s="134">
        <f>IF(AZ26&lt;&gt;"",AZ26-AY26,"")</f>
      </c>
      <c r="BB26" t="s" s="134">
        <f>IF(AV26&lt;&gt;"",BA26*10000-AW26,"")</f>
      </c>
      <c r="BC26" t="s" s="134">
        <f>IF(AZ26&lt;&gt;"",RANK(BB26,$BB$5:$BB$25,0),"")</f>
      </c>
      <c r="BD26" s="119">
        <f>IF(BA26&lt;&gt;"",VLOOKUP(BC26,'Point'!$A$3:$B$122,2),0)</f>
        <v>0</v>
      </c>
      <c r="BE26" s="120">
        <f>IF($C26,$C26,"")</f>
        <v>259</v>
      </c>
      <c r="BF26" s="136"/>
      <c r="BG26" s="137"/>
      <c r="BH26" s="138">
        <f>BG26+BF26</f>
        <v>0</v>
      </c>
      <c r="BI26" s="136"/>
      <c r="BJ26" s="137"/>
      <c r="BK26" s="139"/>
      <c r="BL26" s="136"/>
      <c r="BM26" s="137"/>
      <c r="BN26" s="138">
        <f>BM26+BL26</f>
        <v>0</v>
      </c>
      <c r="BO26" s="136"/>
      <c r="BP26" s="137"/>
      <c r="BQ26" s="139"/>
      <c r="BR26" s="140"/>
      <c r="BS26" s="141"/>
      <c r="BT26" s="142"/>
      <c r="BU26" s="143">
        <f>IF($C27,$C27,"")</f>
        <v>231</v>
      </c>
      <c r="BV26" s="162"/>
      <c r="BW26" s="145"/>
    </row>
    <row r="27" ht="24.95" customHeight="1">
      <c r="A27" s="106">
        <f>IF(C27,RANK(B27,$B$5:$B$35),"")</f>
        <v>23</v>
      </c>
      <c r="B27" s="107">
        <f>IF(C27,(O27+AM27+BD27+BT27),"")</f>
        <v>200</v>
      </c>
      <c r="C27" s="146">
        <v>231</v>
      </c>
      <c r="D27" t="s" s="207">
        <v>190</v>
      </c>
      <c r="E27" t="s" s="219">
        <v>115</v>
      </c>
      <c r="F27" t="s" s="208">
        <v>151</v>
      </c>
      <c r="G27" t="s" s="167">
        <v>148</v>
      </c>
      <c r="H27" t="s" s="113">
        <v>95</v>
      </c>
      <c r="I27" s="153"/>
      <c r="J27" s="115">
        <f>IF(C27,AL27,"")</f>
        <v>21</v>
      </c>
      <c r="K27" s="153"/>
      <c r="L27" s="154"/>
      <c r="M27" s="155"/>
      <c r="N27" s="115">
        <v>26</v>
      </c>
      <c r="O27" s="173">
        <f>IF(N27,VLOOKUP(N27,'Point'!$A$3:$B$122,2),0)</f>
        <v>97</v>
      </c>
      <c r="P27" s="157"/>
      <c r="Q27" s="122">
        <v>0</v>
      </c>
      <c r="R27" s="122">
        <v>0</v>
      </c>
      <c r="S27" s="123">
        <v>0</v>
      </c>
      <c r="T27" s="106">
        <f>IF(S27&lt;&gt;"",Q27*3600+R27*60+S27,"")</f>
        <v>0</v>
      </c>
      <c r="U27" s="122">
        <v>0</v>
      </c>
      <c r="V27" s="122">
        <v>3</v>
      </c>
      <c r="W27" s="152">
        <v>6</v>
      </c>
      <c r="X27" s="150">
        <v>5</v>
      </c>
      <c r="Y27" s="125">
        <f>IF(W27&lt;&gt;"",U27*3600+V27*60+W27+X27/100,"")</f>
        <v>186.05</v>
      </c>
      <c r="Z27" s="106">
        <f>IF(X27&lt;&gt;"",Y27-T27,"")</f>
        <v>186.05</v>
      </c>
      <c r="AA27" s="122">
        <v>0</v>
      </c>
      <c r="AB27" s="122">
        <v>0</v>
      </c>
      <c r="AC27" s="123">
        <v>0</v>
      </c>
      <c r="AD27" s="106">
        <f>IF(AC27&lt;&gt;"",AA27*3600+AB27*60+AC27,"")</f>
        <v>0</v>
      </c>
      <c r="AE27" s="122">
        <v>0</v>
      </c>
      <c r="AF27" s="151">
        <v>3</v>
      </c>
      <c r="AG27" s="151">
        <v>7</v>
      </c>
      <c r="AH27" s="152">
        <v>34</v>
      </c>
      <c r="AI27" s="125">
        <f>IF(AG27&lt;&gt;"",AE27*3600+AF27*60+AG27+AH27/100,"")</f>
        <v>187.34</v>
      </c>
      <c r="AJ27" s="125">
        <f>IF(AH27&lt;&gt;"",AI27-AD27,"")</f>
        <v>187.34</v>
      </c>
      <c r="AK27" s="106">
        <f>IF(OR(Z27&lt;&gt;"",AJ27&lt;&gt;""),MIN(Z27,AJ27),"")</f>
        <v>186.05</v>
      </c>
      <c r="AL27" s="132">
        <f>IF(AK27&lt;&gt;"",RANK(AK27,$AK$5:$AK$35,1),"")</f>
        <v>21</v>
      </c>
      <c r="AM27" s="119">
        <f>IF(AL27&lt;&gt;"",VLOOKUP(AL27,'Point'!$A$3:$B$122,2),0)</f>
        <v>103</v>
      </c>
      <c r="AN27" s="156"/>
      <c r="AO27" s="126"/>
      <c r="AP27" s="127"/>
      <c r="AQ27" s="128"/>
      <c r="AR27" t="s" s="129">
        <f>IF(AQ27&lt;&gt;"",AO27*3600+AP27*60+AQ27,"")</f>
      </c>
      <c r="AS27" s="126"/>
      <c r="AT27" s="127"/>
      <c r="AU27" s="128"/>
      <c r="AV27" t="s" s="133">
        <f>IF(AU27&lt;&gt;"",AS27*3600+AT27*60+AU27,"")</f>
      </c>
      <c r="AW27" t="s" s="134">
        <f>IF(AQ27&lt;&gt;"",AV27-AR27,"")</f>
      </c>
      <c r="AX27" s="135">
        <f>IF(AND(AW27&lt;&gt;"",AW27&gt;'Point'!$I$8),AW27-'Point'!$I$8,0)</f>
        <v>0</v>
      </c>
      <c r="AY27" s="132">
        <f>IF(AX27&lt;&gt;0,VLOOKUP(AX27,'Point'!$I$11:$J$48,2),0)</f>
        <v>0</v>
      </c>
      <c r="AZ27" s="128"/>
      <c r="BA27" t="s" s="134">
        <f>IF(AZ27&lt;&gt;"",AZ27-AY27,"")</f>
      </c>
      <c r="BB27" t="s" s="134">
        <f>IF(AV27&lt;&gt;"",BA27*10000-AW27,"")</f>
      </c>
      <c r="BC27" t="s" s="134">
        <f>IF(AZ27&lt;&gt;"",RANK(BB27,$BB$5:$BB$25,0),"")</f>
      </c>
      <c r="BD27" s="119">
        <f>IF(BA27&lt;&gt;"",VLOOKUP(BC27,'Point'!$A$3:$B$122,2),0)</f>
        <v>0</v>
      </c>
      <c r="BE27" s="156"/>
      <c r="BF27" s="136"/>
      <c r="BG27" s="137"/>
      <c r="BH27" s="138">
        <f>BG27+BF27</f>
        <v>0</v>
      </c>
      <c r="BI27" s="136"/>
      <c r="BJ27" s="137"/>
      <c r="BK27" s="139"/>
      <c r="BL27" s="136"/>
      <c r="BM27" s="137"/>
      <c r="BN27" s="138">
        <f>BM27+BL27</f>
        <v>0</v>
      </c>
      <c r="BO27" s="136"/>
      <c r="BP27" s="137"/>
      <c r="BQ27" s="139"/>
      <c r="BR27" s="140"/>
      <c r="BS27" s="141"/>
      <c r="BT27" s="142"/>
      <c r="BU27" s="157"/>
      <c r="BV27" s="144"/>
      <c r="BW27" s="145"/>
    </row>
    <row r="28" ht="24.95" customHeight="1">
      <c r="A28" s="106">
        <f>IF(C28,RANK(B28,$B$5:$B$35),"")</f>
        <v>24</v>
      </c>
      <c r="B28" s="107">
        <f>IF(C28,(O28+AM28+BD28+BT28),"")</f>
        <v>198</v>
      </c>
      <c r="C28" s="146">
        <v>291</v>
      </c>
      <c r="D28" t="s" s="229">
        <v>191</v>
      </c>
      <c r="E28" t="s" s="230">
        <v>192</v>
      </c>
      <c r="F28" t="s" s="229">
        <v>85</v>
      </c>
      <c r="G28" t="s" s="167">
        <v>148</v>
      </c>
      <c r="H28" s="113"/>
      <c r="I28" s="114">
        <f>IF(C29,N28,"")</f>
        <v>24</v>
      </c>
      <c r="J28" s="115">
        <f>IF(C28,AL28,"")</f>
        <v>24</v>
      </c>
      <c r="K28" t="s" s="116">
        <f>IF(C29,BC28,"")</f>
      </c>
      <c r="L28" s="117">
        <f>IF(C29,BN28,"")</f>
        <v>0</v>
      </c>
      <c r="M28" s="118">
        <f>IF($C29,$C29,"")</f>
        <v>202</v>
      </c>
      <c r="N28" s="115">
        <v>24</v>
      </c>
      <c r="O28" s="173">
        <f>IF(N28,VLOOKUP(N28,'Point'!$A$3:$B$122,2),0)</f>
        <v>99</v>
      </c>
      <c r="P28" s="143">
        <f>IF($C29,$C29,"")</f>
        <v>202</v>
      </c>
      <c r="Q28" s="122">
        <v>0</v>
      </c>
      <c r="R28" s="122">
        <v>0</v>
      </c>
      <c r="S28" s="123">
        <v>0</v>
      </c>
      <c r="T28" s="106">
        <f>IF(S28&lt;&gt;"",Q28*3600+R28*60+S28,"")</f>
        <v>0</v>
      </c>
      <c r="U28" s="122">
        <v>0</v>
      </c>
      <c r="V28" s="122">
        <v>3</v>
      </c>
      <c r="W28" s="123">
        <v>38</v>
      </c>
      <c r="X28" s="150">
        <v>31</v>
      </c>
      <c r="Y28" s="125">
        <f>IF(W28&lt;&gt;"",U28*3600+V28*60+W28+X28/100,"")</f>
        <v>218.31</v>
      </c>
      <c r="Z28" s="106">
        <f>IF(X28&lt;&gt;"",Y28-T28,"")</f>
        <v>218.31</v>
      </c>
      <c r="AA28" s="122">
        <v>0</v>
      </c>
      <c r="AB28" s="122">
        <v>0</v>
      </c>
      <c r="AC28" s="123">
        <v>0</v>
      </c>
      <c r="AD28" s="106">
        <f>IF(AC28&lt;&gt;"",AA28*3600+AB28*60+AC28,"")</f>
        <v>0</v>
      </c>
      <c r="AE28" s="122">
        <v>0</v>
      </c>
      <c r="AF28" s="151">
        <v>3</v>
      </c>
      <c r="AG28" s="151">
        <v>12</v>
      </c>
      <c r="AH28" s="152">
        <v>37</v>
      </c>
      <c r="AI28" s="125">
        <f>IF(AG28&lt;&gt;"",AE28*3600+AF28*60+AG28+AH28/100,"")</f>
        <v>192.37</v>
      </c>
      <c r="AJ28" s="125">
        <f>IF(AH28&lt;&gt;"",AI28-AD28,"")</f>
        <v>192.37</v>
      </c>
      <c r="AK28" s="106">
        <f>IF(OR(Z28&lt;&gt;"",AJ28&lt;&gt;""),MIN(Z28,AJ28),"")</f>
        <v>192.37</v>
      </c>
      <c r="AL28" s="132">
        <f>IF(AK28&lt;&gt;"",RANK(AK28,$AK$5:$AK$35,1),"")</f>
        <v>24</v>
      </c>
      <c r="AM28" s="119">
        <f>IF(AL28&lt;&gt;"",VLOOKUP(AL28,'Point'!$A$3:$B$122,2),0)</f>
        <v>99</v>
      </c>
      <c r="AN28" s="120">
        <f>IF($C29,$C29,"")</f>
        <v>202</v>
      </c>
      <c r="AO28" s="126"/>
      <c r="AP28" s="127"/>
      <c r="AQ28" s="128"/>
      <c r="AR28" t="s" s="129">
        <f>IF(AQ28&lt;&gt;"",AO28*3600+AP28*60+AQ28,"")</f>
      </c>
      <c r="AS28" s="126"/>
      <c r="AT28" s="127"/>
      <c r="AU28" s="128"/>
      <c r="AV28" t="s" s="133">
        <f>IF(AU28&lt;&gt;"",AS28*3600+AT28*60+AU28,"")</f>
      </c>
      <c r="AW28" t="s" s="134">
        <f>IF(AQ28&lt;&gt;"",AV28-AR28,"")</f>
      </c>
      <c r="AX28" s="135">
        <f>IF(AND(AW28&lt;&gt;"",AW28&gt;'Point'!$I$8),AW28-'Point'!$I$8,0)</f>
        <v>0</v>
      </c>
      <c r="AY28" s="132">
        <f>IF(AX28&lt;&gt;0,VLOOKUP(AX28,'Point'!$I$11:$J$48,2),0)</f>
        <v>0</v>
      </c>
      <c r="AZ28" s="128"/>
      <c r="BA28" t="s" s="134">
        <f>IF(AZ28&lt;&gt;"",AZ28-AY28,"")</f>
      </c>
      <c r="BB28" t="s" s="134">
        <f>IF(AV28&lt;&gt;"",BA28*10000-AW28,"")</f>
      </c>
      <c r="BC28" t="s" s="134">
        <f>IF(AZ28&lt;&gt;"",RANK(BB28,$BB$5:$BB$25,0),"")</f>
      </c>
      <c r="BD28" s="119">
        <f>IF(BA28&lt;&gt;"",VLOOKUP(BC28,'Point'!$A$3:$B$122,2),0)</f>
        <v>0</v>
      </c>
      <c r="BE28" s="120">
        <f>IF($C29,$C29,"")</f>
        <v>202</v>
      </c>
      <c r="BF28" s="136"/>
      <c r="BG28" s="137"/>
      <c r="BH28" s="138">
        <f>BG28+BF28</f>
        <v>0</v>
      </c>
      <c r="BI28" s="136"/>
      <c r="BJ28" s="137"/>
      <c r="BK28" s="139"/>
      <c r="BL28" s="136"/>
      <c r="BM28" s="137"/>
      <c r="BN28" s="138">
        <f>BM28+BL28</f>
        <v>0</v>
      </c>
      <c r="BO28" s="136"/>
      <c r="BP28" s="137"/>
      <c r="BQ28" s="139"/>
      <c r="BR28" s="140"/>
      <c r="BS28" s="141"/>
      <c r="BT28" s="142"/>
      <c r="BU28" s="143">
        <f>IF($C28,$C28,"")</f>
        <v>291</v>
      </c>
      <c r="BV28" s="144"/>
      <c r="BW28" s="145"/>
    </row>
    <row r="29" ht="24.95" customHeight="1">
      <c r="A29" s="106">
        <f>IF(C29,RANK(B29,$B$5:$B$35),"")</f>
        <v>25</v>
      </c>
      <c r="B29" s="107">
        <f>IF(C29,(O29+AM29+BD29+BT29),"")</f>
        <v>194</v>
      </c>
      <c r="C29" s="146">
        <v>202</v>
      </c>
      <c r="D29" t="s" s="222">
        <v>129</v>
      </c>
      <c r="E29" t="s" s="231">
        <v>189</v>
      </c>
      <c r="F29" t="s" s="223">
        <v>131</v>
      </c>
      <c r="G29" t="s" s="167">
        <v>148</v>
      </c>
      <c r="H29" t="s" s="113">
        <v>95</v>
      </c>
      <c r="I29" s="153"/>
      <c r="J29" s="115">
        <f>IF(C29,AL29,"")</f>
        <v>22</v>
      </c>
      <c r="K29" s="153"/>
      <c r="L29" s="154"/>
      <c r="M29" s="155"/>
      <c r="N29" s="115">
        <v>30</v>
      </c>
      <c r="O29" s="173">
        <f>IF(N29,VLOOKUP(N29,'Point'!$A$3:$B$122,2),0)</f>
        <v>93</v>
      </c>
      <c r="P29" s="157"/>
      <c r="Q29" s="122">
        <v>0</v>
      </c>
      <c r="R29" s="122">
        <v>0</v>
      </c>
      <c r="S29" s="123">
        <v>0</v>
      </c>
      <c r="T29" s="106">
        <f>IF(S29&lt;&gt;"",Q29*3600+R29*60+S29,"")</f>
        <v>0</v>
      </c>
      <c r="U29" s="122">
        <v>0</v>
      </c>
      <c r="V29" s="122">
        <v>3</v>
      </c>
      <c r="W29" s="152">
        <v>6</v>
      </c>
      <c r="X29" s="150">
        <v>26</v>
      </c>
      <c r="Y29" s="125">
        <f>IF(W29&lt;&gt;"",U29*3600+V29*60+W29+X29/100,"")</f>
        <v>186.26</v>
      </c>
      <c r="Z29" s="106">
        <f>IF(X29&lt;&gt;"",Y29-T29,"")</f>
        <v>186.26</v>
      </c>
      <c r="AA29" s="127"/>
      <c r="AB29" s="127"/>
      <c r="AC29" s="128"/>
      <c r="AD29" t="s" s="133">
        <f>IF(AC29&lt;&gt;"",AA29*3600+AB29*60+AC29,"")</f>
      </c>
      <c r="AE29" s="127"/>
      <c r="AF29" s="130"/>
      <c r="AG29" s="130"/>
      <c r="AH29" s="131"/>
      <c r="AI29" t="s" s="129">
        <f>IF(AG29&lt;&gt;"",AE29*3600+AF29*60+AG29+AH29/100,"")</f>
      </c>
      <c r="AJ29" t="s" s="129">
        <f>IF(AH29&lt;&gt;"",AI29-AD29,"")</f>
      </c>
      <c r="AK29" s="106">
        <f>IF(OR(Z29&lt;&gt;"",AJ29&lt;&gt;""),MIN(Z29,AJ29),"")</f>
        <v>186.26</v>
      </c>
      <c r="AL29" s="132">
        <f>IF(AK29&lt;&gt;"",RANK(AK29,$AK$5:$AK$35,1),"")</f>
        <v>22</v>
      </c>
      <c r="AM29" s="119">
        <f>IF(AL29&lt;&gt;"",VLOOKUP(AL29,'Point'!$A$3:$B$122,2),0)</f>
        <v>101</v>
      </c>
      <c r="AN29" s="156"/>
      <c r="AO29" s="126"/>
      <c r="AP29" s="127"/>
      <c r="AQ29" s="128"/>
      <c r="AR29" t="s" s="129">
        <f>IF(AQ29&lt;&gt;"",AO29*3600+AP29*60+AQ29,"")</f>
      </c>
      <c r="AS29" s="126"/>
      <c r="AT29" s="127"/>
      <c r="AU29" s="128"/>
      <c r="AV29" t="s" s="133">
        <f>IF(AU29&lt;&gt;"",AS29*3600+AT29*60+AU29,"")</f>
      </c>
      <c r="AW29" t="s" s="134">
        <f>IF(AQ29&lt;&gt;"",AV29-AR29,"")</f>
      </c>
      <c r="AX29" s="135">
        <f>IF(AND(AW29&lt;&gt;"",AW29&gt;'Point'!$I$8),AW29-'Point'!$I$8,0)</f>
        <v>0</v>
      </c>
      <c r="AY29" s="132">
        <f>IF(AX29&lt;&gt;0,VLOOKUP(AX29,'Point'!$I$11:$J$48,2),0)</f>
        <v>0</v>
      </c>
      <c r="AZ29" s="128"/>
      <c r="BA29" t="s" s="134">
        <f>IF(AZ29&lt;&gt;"",AZ29-AY29,"")</f>
      </c>
      <c r="BB29" t="s" s="134">
        <f>IF(AV29&lt;&gt;"",BA29*10000-AW29,"")</f>
      </c>
      <c r="BC29" t="s" s="134">
        <f>IF(AZ29&lt;&gt;"",RANK(BB29,$BB$5:$BB$25,0),"")</f>
      </c>
      <c r="BD29" s="119">
        <f>IF(BA29&lt;&gt;"",VLOOKUP(BC29,'Point'!$A$3:$B$122,2),0)</f>
        <v>0</v>
      </c>
      <c r="BE29" s="156"/>
      <c r="BF29" s="136"/>
      <c r="BG29" s="137"/>
      <c r="BH29" s="138">
        <f>BG29+BF29</f>
        <v>0</v>
      </c>
      <c r="BI29" s="136"/>
      <c r="BJ29" s="137"/>
      <c r="BK29" s="139"/>
      <c r="BL29" s="136"/>
      <c r="BM29" s="137"/>
      <c r="BN29" s="138">
        <f>BM29+BL29</f>
        <v>0</v>
      </c>
      <c r="BO29" s="136"/>
      <c r="BP29" s="137"/>
      <c r="BQ29" s="139"/>
      <c r="BR29" s="140"/>
      <c r="BS29" s="141"/>
      <c r="BT29" s="142"/>
      <c r="BU29" s="157"/>
      <c r="BV29" s="144"/>
      <c r="BW29" s="145"/>
    </row>
    <row r="30" ht="24.95" customHeight="1">
      <c r="A30" s="106">
        <f>IF(C30,RANK(B30,$B$5:$B$35),"")</f>
        <v>26</v>
      </c>
      <c r="B30" s="107">
        <f>IF(C31,(O30+AM30+BD30+BT30),"")</f>
        <v>193</v>
      </c>
      <c r="C30" s="108">
        <v>278</v>
      </c>
      <c r="D30" t="s" s="213">
        <v>193</v>
      </c>
      <c r="E30" t="s" s="160">
        <v>194</v>
      </c>
      <c r="F30" t="s" s="214">
        <v>62</v>
      </c>
      <c r="G30" t="s" s="112">
        <v>148</v>
      </c>
      <c r="H30" t="s" s="113">
        <v>78</v>
      </c>
      <c r="I30" s="114">
        <f>IF(C31,N30,"")</f>
        <v>27</v>
      </c>
      <c r="J30" s="115">
        <f>IF(C30,AL30,"")</f>
        <v>26</v>
      </c>
      <c r="K30" t="s" s="116">
        <f>IF(C31,BC30,"")</f>
      </c>
      <c r="L30" s="117">
        <f>IF(C31,BN30,"")</f>
        <v>0</v>
      </c>
      <c r="M30" s="118">
        <f>IF($C31,$C31,"")</f>
        <v>241</v>
      </c>
      <c r="N30" s="115">
        <v>27</v>
      </c>
      <c r="O30" s="173">
        <f>IF(N30,VLOOKUP(N30,'Point'!$A$3:$B$122,2),0)</f>
        <v>96</v>
      </c>
      <c r="P30" s="143">
        <f>IF($C31,$C31,"")</f>
        <v>241</v>
      </c>
      <c r="Q30" s="122">
        <v>0</v>
      </c>
      <c r="R30" s="122">
        <v>0</v>
      </c>
      <c r="S30" s="123">
        <v>0</v>
      </c>
      <c r="T30" s="106">
        <f>IF(S30&lt;&gt;"",Q30*3600+R30*60+S30,"")</f>
        <v>0</v>
      </c>
      <c r="U30" s="122">
        <v>0</v>
      </c>
      <c r="V30" s="122">
        <v>3</v>
      </c>
      <c r="W30" s="123">
        <v>50</v>
      </c>
      <c r="X30" s="150">
        <v>64</v>
      </c>
      <c r="Y30" s="125">
        <f>IF(W30&lt;&gt;"",U30*3600+V30*60+W30+X30/100,"")</f>
        <v>230.64</v>
      </c>
      <c r="Z30" s="106">
        <f>IF(X30&lt;&gt;"",Y30-T30,"")</f>
        <v>230.64</v>
      </c>
      <c r="AA30" s="122">
        <v>0</v>
      </c>
      <c r="AB30" s="122">
        <v>0</v>
      </c>
      <c r="AC30" s="123">
        <v>0</v>
      </c>
      <c r="AD30" s="106">
        <f>IF(AC30&lt;&gt;"",AA30*3600+AB30*60+AC30,"")</f>
        <v>0</v>
      </c>
      <c r="AE30" s="122">
        <v>0</v>
      </c>
      <c r="AF30" s="151">
        <v>3</v>
      </c>
      <c r="AG30" s="151">
        <v>39</v>
      </c>
      <c r="AH30" s="152">
        <v>13</v>
      </c>
      <c r="AI30" s="125">
        <f>IF(AG30&lt;&gt;"",AE30*3600+AF30*60+AG30+AH30/100,"")</f>
        <v>219.13</v>
      </c>
      <c r="AJ30" s="125">
        <f>IF(AH30&lt;&gt;"",AI30-AD30,"")</f>
        <v>219.13</v>
      </c>
      <c r="AK30" s="106">
        <f>IF(OR(Z30&lt;&gt;"",AJ30&lt;&gt;""),MIN(Z30,AJ30),"")</f>
        <v>219.13</v>
      </c>
      <c r="AL30" s="132">
        <f>IF(AK30&lt;&gt;"",RANK(AK30,$AK$5:$AK$35,1),"")</f>
        <v>26</v>
      </c>
      <c r="AM30" s="119">
        <f>IF(AL30&lt;&gt;"",VLOOKUP(AL30,'Point'!$A$3:$B$122,2),0)</f>
        <v>97</v>
      </c>
      <c r="AN30" s="120">
        <f>IF($C31,$C31,"")</f>
        <v>241</v>
      </c>
      <c r="AO30" s="126"/>
      <c r="AP30" s="127"/>
      <c r="AQ30" s="128"/>
      <c r="AR30" t="s" s="129">
        <f>IF(AQ30&lt;&gt;"",AO30*3600+AP30*60+AQ30,"")</f>
      </c>
      <c r="AS30" s="126"/>
      <c r="AT30" s="127"/>
      <c r="AU30" s="128"/>
      <c r="AV30" t="s" s="133">
        <f>IF(AU30&lt;&gt;"",AS30*3600+AT30*60+AU30,"")</f>
      </c>
      <c r="AW30" t="s" s="134">
        <f>IF(AQ30&lt;&gt;"",AV30-AR30,"")</f>
      </c>
      <c r="AX30" s="135">
        <f>IF(AND(AW30&lt;&gt;"",AW30&gt;'Point'!$I$8),AW30-'Point'!$I$8,0)</f>
        <v>0</v>
      </c>
      <c r="AY30" s="132">
        <f>IF(AX30&lt;&gt;0,VLOOKUP(AX30,'Point'!$I$11:$J$48,2),0)</f>
        <v>0</v>
      </c>
      <c r="AZ30" s="128"/>
      <c r="BA30" t="s" s="134">
        <f>IF(AZ30&lt;&gt;"",AZ30-AY30,"")</f>
      </c>
      <c r="BB30" t="s" s="134">
        <f>IF(AV30&lt;&gt;"",BA30*10000-AW30,"")</f>
      </c>
      <c r="BC30" t="s" s="134">
        <f>IF(AZ30&lt;&gt;"",RANK(BB30,$BB$5:$BB$25,0),"")</f>
      </c>
      <c r="BD30" s="119">
        <f>IF(BA30&lt;&gt;"",VLOOKUP(BC30,'Point'!$A$3:$B$122,2),0)</f>
        <v>0</v>
      </c>
      <c r="BE30" s="120">
        <f>IF($C31,$C31,"")</f>
        <v>241</v>
      </c>
      <c r="BF30" s="136"/>
      <c r="BG30" s="137"/>
      <c r="BH30" s="138">
        <f>BG30+BF30</f>
        <v>0</v>
      </c>
      <c r="BI30" s="136"/>
      <c r="BJ30" s="137"/>
      <c r="BK30" s="139"/>
      <c r="BL30" s="136"/>
      <c r="BM30" s="137"/>
      <c r="BN30" s="138">
        <f>BM30+BL30</f>
        <v>0</v>
      </c>
      <c r="BO30" s="136"/>
      <c r="BP30" s="137"/>
      <c r="BQ30" s="139"/>
      <c r="BR30" s="140"/>
      <c r="BS30" s="141"/>
      <c r="BT30" s="142"/>
      <c r="BU30" s="143">
        <f>IF($C30,$C30,"")</f>
        <v>278</v>
      </c>
      <c r="BV30" s="144"/>
      <c r="BW30" s="145"/>
    </row>
    <row r="31" ht="24.95" customHeight="1">
      <c r="A31" s="106">
        <f>IF(C31,RANK(B31,$B$5:$B$35),"")</f>
        <v>27</v>
      </c>
      <c r="B31" s="107">
        <f>IF(C31,(O31+AM31+BD31+BT31),"")</f>
        <v>121</v>
      </c>
      <c r="C31" s="146">
        <v>241</v>
      </c>
      <c r="D31" t="s" s="207">
        <v>195</v>
      </c>
      <c r="E31" t="s" s="219">
        <v>196</v>
      </c>
      <c r="F31" t="s" s="208">
        <v>197</v>
      </c>
      <c r="G31" t="s" s="167">
        <v>148</v>
      </c>
      <c r="H31" t="s" s="113">
        <v>95</v>
      </c>
      <c r="I31" s="114">
        <f>IF(C31,N31,"")</f>
        <v>12</v>
      </c>
      <c r="J31" t="s" s="169">
        <f>IF(C31,AL31,"")</f>
      </c>
      <c r="K31" t="s" s="116">
        <f>IF(C31,BC31,"")</f>
      </c>
      <c r="L31" s="117">
        <f>IF(C31,BN31,"")</f>
        <v>0</v>
      </c>
      <c r="M31" s="118">
        <f>IF($C31,$C31,"")</f>
        <v>241</v>
      </c>
      <c r="N31" s="115">
        <v>12</v>
      </c>
      <c r="O31" s="173">
        <f>IF(N31,VLOOKUP(N31,'Point'!$A$3:$B$122,2),0)</f>
        <v>121</v>
      </c>
      <c r="P31" s="143">
        <f>IF($C31,$C31,"")</f>
        <v>241</v>
      </c>
      <c r="Q31" s="127"/>
      <c r="R31" s="127"/>
      <c r="S31" s="128"/>
      <c r="T31" t="s" s="133">
        <f>IF(S31&lt;&gt;"",Q31*3600+R31*60+S31,"")</f>
      </c>
      <c r="U31" s="127"/>
      <c r="V31" s="127"/>
      <c r="W31" s="131"/>
      <c r="X31" s="150"/>
      <c r="Y31" t="s" s="129">
        <f>IF(W31&lt;&gt;"",U31*3600+V31*60+W31+X31/100,"")</f>
      </c>
      <c r="Z31" t="s" s="133">
        <f>IF(X31&lt;&gt;"",Y31-T31,"")</f>
      </c>
      <c r="AA31" s="122">
        <v>0</v>
      </c>
      <c r="AB31" s="122">
        <v>0</v>
      </c>
      <c r="AC31" s="123">
        <v>0</v>
      </c>
      <c r="AD31" s="106">
        <f>IF(AC31&lt;&gt;"",AA31*3600+AB31*60+AC31,"")</f>
        <v>0</v>
      </c>
      <c r="AE31" s="122">
        <v>0</v>
      </c>
      <c r="AF31" s="130"/>
      <c r="AG31" s="130"/>
      <c r="AH31" s="131"/>
      <c r="AI31" t="s" s="129">
        <f>IF(AG31&lt;&gt;"",AE31*3600+AF31*60+AG31+AH31/100,"")</f>
      </c>
      <c r="AJ31" t="s" s="129">
        <f>IF(AH31&lt;&gt;"",AI31-AD31,"")</f>
      </c>
      <c r="AK31" t="s" s="133">
        <f>IF(OR(Z31&lt;&gt;"",AJ31&lt;&gt;""),MIN(Z31,AJ31),"")</f>
      </c>
      <c r="AL31" t="s" s="134">
        <f>IF(AK31&lt;&gt;"",RANK(AK31,$AK$5:$AK$35,1),"")</f>
      </c>
      <c r="AM31" s="119">
        <f>IF(AL31&lt;&gt;"",VLOOKUP(AL31,'Point'!$A$3:$B$122,2),0)</f>
        <v>0</v>
      </c>
      <c r="AN31" s="120">
        <f>IF($C31,$C31,"")</f>
        <v>241</v>
      </c>
      <c r="AO31" s="126"/>
      <c r="AP31" s="127"/>
      <c r="AQ31" s="128"/>
      <c r="AR31" t="s" s="129">
        <f>IF(AQ31&lt;&gt;"",AO31*3600+AP31*60+AQ31,"")</f>
      </c>
      <c r="AS31" s="126"/>
      <c r="AT31" s="130"/>
      <c r="AU31" s="131"/>
      <c r="AV31" t="s" s="133">
        <f>IF(AU31&lt;&gt;"",AS31*3600+AT31*60+AU31,"")</f>
      </c>
      <c r="AW31" t="s" s="134">
        <f>IF(AQ31&lt;&gt;"",AV31-AR31,"")</f>
      </c>
      <c r="AX31" s="135">
        <f>IF(AND(AW31&lt;&gt;"",AW31&gt;'Point'!$I$8),AW31-'Point'!$I$8,0)</f>
        <v>0</v>
      </c>
      <c r="AY31" s="132">
        <f>IF(AX31&lt;&gt;0,VLOOKUP(AX31,'Point'!$I$11:$J$48,2),0)</f>
        <v>0</v>
      </c>
      <c r="AZ31" s="128"/>
      <c r="BA31" t="s" s="134">
        <f>IF(AZ31&lt;&gt;"",AZ31-AY31,"")</f>
      </c>
      <c r="BB31" t="s" s="134">
        <f>IF(AV31&lt;&gt;"",BA31*10000-AW31,"")</f>
      </c>
      <c r="BC31" t="s" s="134">
        <f>IF(AZ31&lt;&gt;"",RANK(BB31,$BB$5:$BB$25,0),"")</f>
      </c>
      <c r="BD31" s="119">
        <f>IF(BA31&lt;&gt;"",VLOOKUP(BC31,'Point'!$A$3:$B$122,2),0)</f>
        <v>0</v>
      </c>
      <c r="BE31" s="120">
        <f>IF($C31,$C31,"")</f>
        <v>241</v>
      </c>
      <c r="BF31" s="136"/>
      <c r="BG31" s="137"/>
      <c r="BH31" s="138">
        <f>BG31+BF31</f>
        <v>0</v>
      </c>
      <c r="BI31" s="136"/>
      <c r="BJ31" s="137"/>
      <c r="BK31" s="139"/>
      <c r="BL31" s="136"/>
      <c r="BM31" s="137"/>
      <c r="BN31" s="138">
        <f>BM31+BL31</f>
        <v>0</v>
      </c>
      <c r="BO31" s="136"/>
      <c r="BP31" s="137"/>
      <c r="BQ31" s="139"/>
      <c r="BR31" s="140"/>
      <c r="BS31" s="141"/>
      <c r="BT31" s="142"/>
      <c r="BU31" s="143">
        <f>IF($C32,$C32,"")</f>
        <v>292</v>
      </c>
      <c r="BV31" s="144"/>
      <c r="BW31" s="145"/>
    </row>
    <row r="32" ht="24.95" customHeight="1">
      <c r="A32" s="106">
        <f>IF(C32,RANK(B32,$B$5:$B$35),"")</f>
        <v>28</v>
      </c>
      <c r="B32" s="107">
        <f>IF(C32,(O32+AM32+BD32+BT32),"")</f>
        <v>109</v>
      </c>
      <c r="C32" s="232">
        <v>292</v>
      </c>
      <c r="D32" t="s" s="215">
        <v>198</v>
      </c>
      <c r="E32" t="s" s="220">
        <v>138</v>
      </c>
      <c r="F32" t="s" s="207">
        <v>199</v>
      </c>
      <c r="G32" t="s" s="112">
        <v>148</v>
      </c>
      <c r="H32" s="113"/>
      <c r="I32" s="114">
        <f>IF(C32,N32,"")</f>
        <v>18</v>
      </c>
      <c r="J32" t="s" s="169">
        <f>IF(C32,AL32,"")</f>
      </c>
      <c r="K32" t="s" s="116">
        <f>IF(C32,BC32,"")</f>
      </c>
      <c r="L32" s="117">
        <f>IF(C32,BN32,"")</f>
        <v>0</v>
      </c>
      <c r="M32" s="118">
        <f>IF($C32,$C32,"")</f>
        <v>292</v>
      </c>
      <c r="N32" s="115">
        <v>18</v>
      </c>
      <c r="O32" s="173">
        <f>IF(N32,VLOOKUP(N32,'Point'!$A$3:$B$122,2),0)</f>
        <v>109</v>
      </c>
      <c r="P32" s="143">
        <f>IF($C32,$C32,"")</f>
        <v>292</v>
      </c>
      <c r="Q32" s="127"/>
      <c r="R32" s="127"/>
      <c r="S32" s="128"/>
      <c r="T32" t="s" s="133">
        <f>IF(S32&lt;&gt;"",Q32*3600+R32*60+S32,"")</f>
      </c>
      <c r="U32" s="127"/>
      <c r="V32" s="127"/>
      <c r="W32" s="128"/>
      <c r="X32" s="150"/>
      <c r="Y32" t="s" s="129">
        <f>IF(W32&lt;&gt;"",U32*3600+V32*60+W32+X32/100,"")</f>
      </c>
      <c r="Z32" t="s" s="133">
        <f>IF(X32&lt;&gt;"",Y32-T32,"")</f>
      </c>
      <c r="AA32" s="122">
        <v>0</v>
      </c>
      <c r="AB32" s="122">
        <v>0</v>
      </c>
      <c r="AC32" s="123">
        <v>0</v>
      </c>
      <c r="AD32" s="106">
        <f>IF(AC32&lt;&gt;"",AA32*3600+AB32*60+AC32,"")</f>
        <v>0</v>
      </c>
      <c r="AE32" s="122">
        <v>0</v>
      </c>
      <c r="AF32" s="130"/>
      <c r="AG32" s="130"/>
      <c r="AH32" s="131"/>
      <c r="AI32" t="s" s="129">
        <f>IF(AG32&lt;&gt;"",AE32*3600+AF32*60+AG32+AH32/100,"")</f>
      </c>
      <c r="AJ32" t="s" s="129">
        <f>IF(AH32&lt;&gt;"",AI32-AD32,"")</f>
      </c>
      <c r="AK32" t="s" s="133">
        <f>IF(OR(Z32&lt;&gt;"",AJ32&lt;&gt;""),MIN(Z32,AJ32),"")</f>
      </c>
      <c r="AL32" t="s" s="134">
        <f>IF(AK32&lt;&gt;"",RANK(AK32,$AK$5:$AK$35,1),"")</f>
      </c>
      <c r="AM32" s="119">
        <f>IF(AL32&lt;&gt;"",VLOOKUP(AL32,'Point'!$A$3:$B$122,2),0)</f>
        <v>0</v>
      </c>
      <c r="AN32" s="120">
        <f>IF($C32,$C32,"")</f>
        <v>292</v>
      </c>
      <c r="AO32" s="126"/>
      <c r="AP32" s="127"/>
      <c r="AQ32" s="128"/>
      <c r="AR32" t="s" s="129">
        <f>IF(AQ32&lt;&gt;"",AO32*3600+AP32*60+AQ32,"")</f>
      </c>
      <c r="AS32" s="126"/>
      <c r="AT32" s="127"/>
      <c r="AU32" s="128"/>
      <c r="AV32" t="s" s="133">
        <f>IF(AU32&lt;&gt;"",AS32*3600+AT32*60+AU32,"")</f>
      </c>
      <c r="AW32" t="s" s="134">
        <f>IF(AQ32&lt;&gt;"",AV32-AR32,"")</f>
      </c>
      <c r="AX32" s="135">
        <f>IF(AND(AW32&lt;&gt;"",AW32&gt;'Point'!$I$8),AW32-'Point'!$I$8,0)</f>
        <v>0</v>
      </c>
      <c r="AY32" s="132">
        <f>IF(AX32&lt;&gt;0,VLOOKUP(AX32,'Point'!$I$11:$J$48,2),0)</f>
        <v>0</v>
      </c>
      <c r="AZ32" s="128"/>
      <c r="BA32" t="s" s="134">
        <f>IF(AZ32&lt;&gt;"",AZ32-AY32,"")</f>
      </c>
      <c r="BB32" t="s" s="134">
        <f>IF(AV32&lt;&gt;"",BA32*10000-AW32,"")</f>
      </c>
      <c r="BC32" t="s" s="134">
        <f>IF(AZ32&lt;&gt;"",RANK(BB32,$BB$5:$BB$25,0),"")</f>
      </c>
      <c r="BD32" s="119">
        <f>IF(BA32&lt;&gt;"",VLOOKUP(BC32,'Point'!$A$3:$B$122,2),0)</f>
        <v>0</v>
      </c>
      <c r="BE32" s="120">
        <f>IF($C32,$C32,"")</f>
        <v>292</v>
      </c>
      <c r="BF32" s="136"/>
      <c r="BG32" s="137"/>
      <c r="BH32" s="138">
        <f>BG32+BF32</f>
        <v>0</v>
      </c>
      <c r="BI32" s="136"/>
      <c r="BJ32" s="137"/>
      <c r="BK32" s="139"/>
      <c r="BL32" s="136"/>
      <c r="BM32" s="137"/>
      <c r="BN32" s="138">
        <f>BM32+BL32</f>
        <v>0</v>
      </c>
      <c r="BO32" s="136"/>
      <c r="BP32" s="137"/>
      <c r="BQ32" s="139"/>
      <c r="BR32" s="140"/>
      <c r="BS32" s="141"/>
      <c r="BT32" s="142"/>
      <c r="BU32" s="168"/>
      <c r="BV32" s="144"/>
      <c r="BW32" s="145"/>
    </row>
    <row r="33" ht="24.95" customHeight="1">
      <c r="A33" s="106">
        <f>IF(C33,RANK(B33,$B$5:$B$35),"")</f>
        <v>29</v>
      </c>
      <c r="B33" s="107">
        <f>IF(C34,(O33+AM33+BD33+BT33),"")</f>
        <v>98</v>
      </c>
      <c r="C33" s="233">
        <v>249</v>
      </c>
      <c r="D33" t="s" s="234">
        <v>89</v>
      </c>
      <c r="E33" t="s" s="235">
        <v>200</v>
      </c>
      <c r="F33" t="s" s="236">
        <v>62</v>
      </c>
      <c r="G33" t="s" s="112">
        <v>148</v>
      </c>
      <c r="H33" t="s" s="113">
        <v>95</v>
      </c>
      <c r="I33" s="114">
        <f>IF(C34,N33,"")</f>
        <v>25</v>
      </c>
      <c r="J33" t="s" s="169">
        <f>IF(C33,AL33,"")</f>
      </c>
      <c r="K33" t="s" s="116">
        <f>IF(C34,BC33,"")</f>
      </c>
      <c r="L33" s="117">
        <f>IF(C34,BN33,"")</f>
        <v>0</v>
      </c>
      <c r="M33" s="118">
        <f>IF($C34,$C34,"")</f>
        <v>252</v>
      </c>
      <c r="N33" s="115">
        <v>25</v>
      </c>
      <c r="O33" s="173">
        <f>IF(N33,VLOOKUP(N33,'Point'!$A$3:$B$122,2),0)</f>
        <v>98</v>
      </c>
      <c r="P33" s="143">
        <f>IF($C34,$C34,"")</f>
        <v>252</v>
      </c>
      <c r="Q33" s="127"/>
      <c r="R33" s="127"/>
      <c r="S33" s="128"/>
      <c r="T33" t="s" s="133">
        <f>IF(S33&lt;&gt;"",Q33*3600+R33*60+S33,"")</f>
      </c>
      <c r="U33" s="127"/>
      <c r="V33" s="127"/>
      <c r="W33" s="128"/>
      <c r="X33" s="150"/>
      <c r="Y33" t="s" s="129">
        <f>IF(W33&lt;&gt;"",U33*3600+V33*60+W33+X33/100,"")</f>
      </c>
      <c r="Z33" t="s" s="133">
        <f>IF(X33&lt;&gt;"",Y33-T33,"")</f>
      </c>
      <c r="AA33" s="122">
        <v>0</v>
      </c>
      <c r="AB33" s="122">
        <v>0</v>
      </c>
      <c r="AC33" s="123">
        <v>0</v>
      </c>
      <c r="AD33" s="106">
        <f>IF(AC33&lt;&gt;"",AA33*3600+AB33*60+AC33,"")</f>
        <v>0</v>
      </c>
      <c r="AE33" s="122">
        <v>0</v>
      </c>
      <c r="AF33" s="130"/>
      <c r="AG33" s="130"/>
      <c r="AH33" s="131"/>
      <c r="AI33" t="s" s="129">
        <f>IF(AG33&lt;&gt;"",AE33*3600+AF33*60+AG33+AH33/100,"")</f>
      </c>
      <c r="AJ33" t="s" s="129">
        <f>IF(AH33&lt;&gt;"",AI33-AD33,"")</f>
      </c>
      <c r="AK33" t="s" s="133">
        <f>IF(OR(Z33&lt;&gt;"",AJ33&lt;&gt;""),MIN(Z33,AJ33),"")</f>
      </c>
      <c r="AL33" t="s" s="134">
        <f>IF(AK33&lt;&gt;"",RANK(AK33,$AK$5:$AK$35,1),"")</f>
      </c>
      <c r="AM33" s="119">
        <f>IF(AL33&lt;&gt;"",VLOOKUP(AL33,'Point'!$A$3:$B$122,2),0)</f>
        <v>0</v>
      </c>
      <c r="AN33" s="120">
        <f>IF($C34,$C34,"")</f>
        <v>252</v>
      </c>
      <c r="AO33" s="126"/>
      <c r="AP33" s="127"/>
      <c r="AQ33" s="128"/>
      <c r="AR33" t="s" s="129">
        <f>IF(AQ33&lt;&gt;"",AO33*3600+AP33*60+AQ33,"")</f>
      </c>
      <c r="AS33" s="126"/>
      <c r="AT33" s="127"/>
      <c r="AU33" s="128"/>
      <c r="AV33" t="s" s="133">
        <f>IF(AU33&lt;&gt;"",AS33*3600+AT33*60+AU33,"")</f>
      </c>
      <c r="AW33" t="s" s="134">
        <f>IF(AQ33&lt;&gt;"",AV33-AR33,"")</f>
      </c>
      <c r="AX33" s="135">
        <f>IF(AND(AW33&lt;&gt;"",AW33&gt;'Point'!$I$8),AW33-'Point'!$I$8,0)</f>
        <v>0</v>
      </c>
      <c r="AY33" s="132">
        <f>IF(AX33&lt;&gt;0,VLOOKUP(AX33,'Point'!$I$11:$J$48,2),0)</f>
        <v>0</v>
      </c>
      <c r="AZ33" s="128"/>
      <c r="BA33" t="s" s="134">
        <f>IF(AZ33&lt;&gt;"",AZ33-AY33,"")</f>
      </c>
      <c r="BB33" t="s" s="134">
        <f>IF(AV33&lt;&gt;"",BA33*10000-AW33,"")</f>
      </c>
      <c r="BC33" t="s" s="134">
        <f>IF(AZ33&lt;&gt;"",RANK(BB33,$BB$5:$BB$25,0),"")</f>
      </c>
      <c r="BD33" s="119">
        <f>IF(BA33&lt;&gt;"",VLOOKUP(BC33,'Point'!$A$3:$B$122,2),0)</f>
        <v>0</v>
      </c>
      <c r="BE33" s="120">
        <f>IF($C34,$C34,"")</f>
        <v>252</v>
      </c>
      <c r="BF33" s="136"/>
      <c r="BG33" s="137"/>
      <c r="BH33" s="138">
        <f>BG33+BF33</f>
        <v>0</v>
      </c>
      <c r="BI33" s="136"/>
      <c r="BJ33" s="137"/>
      <c r="BK33" s="139"/>
      <c r="BL33" s="136"/>
      <c r="BM33" s="137"/>
      <c r="BN33" s="138">
        <f>BM33+BL33</f>
        <v>0</v>
      </c>
      <c r="BO33" s="136"/>
      <c r="BP33" s="137"/>
      <c r="BQ33" s="139"/>
      <c r="BR33" s="140"/>
      <c r="BS33" s="141"/>
      <c r="BT33" s="142"/>
      <c r="BU33" s="143">
        <f>IF($C34,$C34,"")</f>
        <v>252</v>
      </c>
      <c r="BV33" s="144"/>
      <c r="BW33" s="145"/>
    </row>
    <row r="34" ht="24.95" customHeight="1">
      <c r="A34" s="106">
        <f>IF(C34,RANK(B34,$B$5:$B$35),"")</f>
        <v>30</v>
      </c>
      <c r="B34" s="107">
        <f>IF(C35,(O34+AM34+BD34+BT34),"")</f>
        <v>94</v>
      </c>
      <c r="C34" s="224">
        <v>252</v>
      </c>
      <c r="D34" t="s" s="158">
        <v>201</v>
      </c>
      <c r="E34" t="s" s="110">
        <v>148</v>
      </c>
      <c r="F34" t="s" s="111">
        <v>202</v>
      </c>
      <c r="G34" t="s" s="112">
        <v>148</v>
      </c>
      <c r="H34" t="s" s="113">
        <v>95</v>
      </c>
      <c r="I34" s="114">
        <f>IF(C35,N34,"")</f>
        <v>29</v>
      </c>
      <c r="J34" t="s" s="169">
        <f>IF(C34,AL34,"")</f>
      </c>
      <c r="K34" t="s" s="116">
        <f>IF(C35,BC34,"")</f>
      </c>
      <c r="L34" s="117">
        <f>IF(C35,BN34,"")</f>
        <v>0</v>
      </c>
      <c r="M34" s="118">
        <f>IF($C35,$C35,"")</f>
        <v>258</v>
      </c>
      <c r="N34" s="115">
        <v>29</v>
      </c>
      <c r="O34" s="173">
        <f>IF(N34,VLOOKUP(N34,'Point'!$A$3:$B$122,2),0)</f>
        <v>94</v>
      </c>
      <c r="P34" s="143">
        <f>IF($C35,$C35,"")</f>
        <v>258</v>
      </c>
      <c r="Q34" s="127"/>
      <c r="R34" s="127"/>
      <c r="S34" s="128"/>
      <c r="T34" t="s" s="133">
        <f>IF(S34&lt;&gt;"",Q34*3600+R34*60+S34,"")</f>
      </c>
      <c r="U34" s="127"/>
      <c r="V34" s="127"/>
      <c r="W34" s="131"/>
      <c r="X34" s="150"/>
      <c r="Y34" t="s" s="129">
        <f>IF(W34&lt;&gt;"",U34*3600+V34*60+W34+X34/100,"")</f>
      </c>
      <c r="Z34" t="s" s="133">
        <f>IF(X34&lt;&gt;"",Y34-T34,"")</f>
      </c>
      <c r="AA34" s="122">
        <v>0</v>
      </c>
      <c r="AB34" s="122">
        <v>0</v>
      </c>
      <c r="AC34" s="123">
        <v>0</v>
      </c>
      <c r="AD34" s="106">
        <f>IF(AC34&lt;&gt;"",AA34*3600+AB34*60+AC34,"")</f>
        <v>0</v>
      </c>
      <c r="AE34" s="122">
        <v>0</v>
      </c>
      <c r="AF34" s="130"/>
      <c r="AG34" s="130"/>
      <c r="AH34" s="131"/>
      <c r="AI34" t="s" s="129">
        <f>IF(AG34&lt;&gt;"",AE34*3600+AF34*60+AG34+AH34/100,"")</f>
      </c>
      <c r="AJ34" t="s" s="129">
        <f>IF(AH34&lt;&gt;"",AI34-AD34,"")</f>
      </c>
      <c r="AK34" t="s" s="133">
        <f>IF(OR(Z34&lt;&gt;"",AJ34&lt;&gt;""),MIN(Z34,AJ34),"")</f>
      </c>
      <c r="AL34" t="s" s="134">
        <f>IF(AK34&lt;&gt;"",RANK(AK34,$AK$5:$AK$35,1),"")</f>
      </c>
      <c r="AM34" s="119">
        <f>IF(AL34&lt;&gt;"",VLOOKUP(AL34,'Point'!$A$3:$B$122,2),0)</f>
        <v>0</v>
      </c>
      <c r="AN34" s="120">
        <f>IF($C35,$C35,"")</f>
        <v>258</v>
      </c>
      <c r="AO34" s="126"/>
      <c r="AP34" s="127"/>
      <c r="AQ34" s="128"/>
      <c r="AR34" t="s" s="129">
        <f>IF(AQ34&lt;&gt;"",AO34*3600+AP34*60+AQ34,"")</f>
      </c>
      <c r="AS34" s="126"/>
      <c r="AT34" s="127"/>
      <c r="AU34" s="128"/>
      <c r="AV34" t="s" s="133">
        <f>IF(AU34&lt;&gt;"",AS34*3600+AT34*60+AU34,"")</f>
      </c>
      <c r="AW34" t="s" s="134">
        <f>IF(AQ34&lt;&gt;"",AV34-AR34,"")</f>
      </c>
      <c r="AX34" s="135">
        <f>IF(AND(AW34&lt;&gt;"",AW34&gt;'Point'!$I$8),AW34-'Point'!$I$8,0)</f>
        <v>0</v>
      </c>
      <c r="AY34" s="132">
        <f>IF(AX34&lt;&gt;0,VLOOKUP(AX34,'Point'!$I$11:$J$48,2),0)</f>
        <v>0</v>
      </c>
      <c r="AZ34" s="128"/>
      <c r="BA34" t="s" s="134">
        <f>IF(AZ34&lt;&gt;"",AZ34-AY34,"")</f>
      </c>
      <c r="BB34" t="s" s="134">
        <f>IF(AV34&lt;&gt;"",BA34*10000-AW34,"")</f>
      </c>
      <c r="BC34" t="s" s="134">
        <f>IF(AZ34&lt;&gt;"",RANK(BB34,$BB$5:$BB$25,0),"")</f>
      </c>
      <c r="BD34" s="119">
        <f>IF(BA34&lt;&gt;"",VLOOKUP(BC34,'Point'!$A$3:$B$122,2),0)</f>
        <v>0</v>
      </c>
      <c r="BE34" s="120">
        <f>IF($C35,$C35,"")</f>
        <v>258</v>
      </c>
      <c r="BF34" s="136"/>
      <c r="BG34" s="137"/>
      <c r="BH34" s="138">
        <f>BG34+BF34</f>
        <v>0</v>
      </c>
      <c r="BI34" s="136"/>
      <c r="BJ34" s="137"/>
      <c r="BK34" s="139"/>
      <c r="BL34" s="136"/>
      <c r="BM34" s="137"/>
      <c r="BN34" s="138">
        <f>BM34+BL34</f>
        <v>0</v>
      </c>
      <c r="BO34" s="136"/>
      <c r="BP34" s="137"/>
      <c r="BQ34" s="139"/>
      <c r="BR34" s="140"/>
      <c r="BS34" s="141"/>
      <c r="BT34" s="142"/>
      <c r="BU34" s="143">
        <f>IF($C35,$C35,"")</f>
        <v>258</v>
      </c>
      <c r="BV34" s="144"/>
      <c r="BW34" s="145"/>
    </row>
    <row r="35" ht="24.95" customHeight="1">
      <c r="A35" s="106">
        <f>IF(C35,RANK(B35,$B$5:$B$35),"")</f>
        <v>31</v>
      </c>
      <c r="B35" s="107">
        <f>IF(C35,(O35+AM35+BD35+BT35),"")</f>
        <v>0</v>
      </c>
      <c r="C35" s="224">
        <v>258</v>
      </c>
      <c r="D35" t="s" s="159">
        <v>203</v>
      </c>
      <c r="E35" t="s" s="160">
        <v>204</v>
      </c>
      <c r="F35" t="s" s="237">
        <v>205</v>
      </c>
      <c r="G35" t="s" s="112">
        <v>148</v>
      </c>
      <c r="H35" t="s" s="113">
        <v>78</v>
      </c>
      <c r="I35" s="153"/>
      <c r="J35" t="s" s="169">
        <f>IF(C35,AL35,"")</f>
      </c>
      <c r="K35" t="s" s="116">
        <f>IF(C35,BC35,"")</f>
      </c>
      <c r="L35" s="117">
        <f>IF(C35,BN35,"")</f>
        <v>0</v>
      </c>
      <c r="M35" s="118">
        <f>IF($C35,$C35,"")</f>
        <v>258</v>
      </c>
      <c r="N35" s="238"/>
      <c r="O35" s="173">
        <v>0</v>
      </c>
      <c r="P35" s="143">
        <f>IF($C35,$C35,"")</f>
        <v>258</v>
      </c>
      <c r="Q35" s="127"/>
      <c r="R35" s="127"/>
      <c r="S35" s="128"/>
      <c r="T35" t="s" s="133">
        <f>IF(S35&lt;&gt;"",Q35*3600+R35*60+S35,"")</f>
      </c>
      <c r="U35" s="127"/>
      <c r="V35" s="127"/>
      <c r="W35" s="131"/>
      <c r="X35" s="150"/>
      <c r="Y35" t="s" s="129">
        <f>IF(W35&lt;&gt;"",U35*3600+V35*60+W35+X35/100,"")</f>
      </c>
      <c r="Z35" t="s" s="133">
        <f>IF(X35&lt;&gt;"",Y35-T35,"")</f>
      </c>
      <c r="AA35" s="122">
        <v>0</v>
      </c>
      <c r="AB35" s="122">
        <v>0</v>
      </c>
      <c r="AC35" s="123">
        <v>0</v>
      </c>
      <c r="AD35" s="106">
        <f>IF(AC35&lt;&gt;"",AA35*3600+AB35*60+AC35,"")</f>
        <v>0</v>
      </c>
      <c r="AE35" s="122">
        <v>0</v>
      </c>
      <c r="AF35" s="130"/>
      <c r="AG35" s="130"/>
      <c r="AH35" s="131"/>
      <c r="AI35" t="s" s="129">
        <f>IF(AG35&lt;&gt;"",AE35*3600+AF35*60+AG35+AH35/100,"")</f>
      </c>
      <c r="AJ35" t="s" s="129">
        <f>IF(AH35&lt;&gt;"",AI35-AD35,"")</f>
      </c>
      <c r="AK35" t="s" s="133">
        <f>IF(OR(Z35&lt;&gt;"",AJ35&lt;&gt;""),MIN(Z35,AJ35),"")</f>
      </c>
      <c r="AL35" t="s" s="134">
        <f>IF(AK35&lt;&gt;"",RANK(AK35,$AK$5:$AK$35,1),"")</f>
      </c>
      <c r="AM35" s="119">
        <f>IF(AL35&lt;&gt;"",VLOOKUP(AL35,'Point'!$A$3:$B$122,2),0)</f>
        <v>0</v>
      </c>
      <c r="AN35" s="120">
        <f>IF($C35,$C35,"")</f>
        <v>258</v>
      </c>
      <c r="AO35" s="126"/>
      <c r="AP35" s="127"/>
      <c r="AQ35" s="128"/>
      <c r="AR35" t="s" s="129">
        <f>IF(AQ35&lt;&gt;"",AO35*3600+AP35*60+AQ35,"")</f>
      </c>
      <c r="AS35" s="126"/>
      <c r="AT35" s="127"/>
      <c r="AU35" s="128"/>
      <c r="AV35" t="s" s="133">
        <f>IF(AU35&lt;&gt;"",AS35*3600+AT35*60+AU35,"")</f>
      </c>
      <c r="AW35" t="s" s="134">
        <f>IF(AQ35&lt;&gt;"",AV35-AR35,"")</f>
      </c>
      <c r="AX35" s="135">
        <f>IF(AND(AW35&lt;&gt;"",AW35&gt;'Point'!$I$8),AW35-'Point'!$I$8,0)</f>
        <v>0</v>
      </c>
      <c r="AY35" s="132">
        <f>IF(AX35&lt;&gt;0,VLOOKUP(AX35,'Point'!$I$11:$J$48,2),0)</f>
        <v>0</v>
      </c>
      <c r="AZ35" s="128"/>
      <c r="BA35" t="s" s="134">
        <f>IF(AZ35&lt;&gt;"",AZ35-AY35,"")</f>
      </c>
      <c r="BB35" t="s" s="134">
        <f>IF(AV35&lt;&gt;"",BA35*10000-AW35,"")</f>
      </c>
      <c r="BC35" t="s" s="134">
        <f>IF(AZ35&lt;&gt;"",RANK(BB35,$BB$5:$BB$25,0),"")</f>
      </c>
      <c r="BD35" s="119">
        <f>IF(BA35&lt;&gt;"",VLOOKUP(BC35,'Point'!$A$3:$B$122,2),0)</f>
        <v>0</v>
      </c>
      <c r="BE35" s="120">
        <f>IF($C35,$C35,"")</f>
        <v>258</v>
      </c>
      <c r="BF35" s="136"/>
      <c r="BG35" s="137"/>
      <c r="BH35" s="138">
        <f>BG35+BF35</f>
        <v>0</v>
      </c>
      <c r="BI35" s="136"/>
      <c r="BJ35" s="137"/>
      <c r="BK35" s="139"/>
      <c r="BL35" s="136"/>
      <c r="BM35" s="137"/>
      <c r="BN35" s="138">
        <f>BM35+BL35</f>
        <v>0</v>
      </c>
      <c r="BO35" s="136"/>
      <c r="BP35" s="137"/>
      <c r="BQ35" s="139"/>
      <c r="BR35" s="140"/>
      <c r="BS35" s="141"/>
      <c r="BT35" s="142"/>
      <c r="BU35" s="143">
        <f>IF($C35,$C35,"")</f>
        <v>258</v>
      </c>
      <c r="BV35" s="144"/>
      <c r="BW35" s="145"/>
    </row>
  </sheetData>
  <mergeCells count="17">
    <mergeCell ref="U3:X3"/>
    <mergeCell ref="AE3:AH3"/>
    <mergeCell ref="BO3:BQ3"/>
    <mergeCell ref="A2:B2"/>
    <mergeCell ref="I2:I4"/>
    <mergeCell ref="J2:J4"/>
    <mergeCell ref="K2:K4"/>
    <mergeCell ref="L2:L4"/>
    <mergeCell ref="N2:O2"/>
    <mergeCell ref="Q2:AM2"/>
    <mergeCell ref="BF2:BT2"/>
    <mergeCell ref="AO3:AQ3"/>
    <mergeCell ref="AS3:AU3"/>
    <mergeCell ref="BF3:BH3"/>
    <mergeCell ref="BI3:BK3"/>
    <mergeCell ref="BL3:BN3"/>
    <mergeCell ref="A1:D1"/>
  </mergeCells>
  <conditionalFormatting sqref="H1:H4">
    <cfRule type="cellIs" dxfId="2" priority="1" operator="equal" stopIfTrue="1">
      <formula>"D"</formula>
    </cfRule>
  </conditionalFormatting>
  <pageMargins left="0.393701" right="0.393701" top="0.393701" bottom="0.393701" header="0.11811" footer="0.11811"/>
  <pageSetup firstPageNumber="1" fitToHeight="1" fitToWidth="1" scale="100" useFirstPageNumber="0" orientation="portrait"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BW35"/>
  <sheetViews>
    <sheetView workbookViewId="0" showGridLines="0" defaultGridColor="1"/>
  </sheetViews>
  <sheetFormatPr defaultColWidth="10.8333" defaultRowHeight="12.75" customHeight="1" outlineLevelRow="0" outlineLevelCol="0"/>
  <cols>
    <col min="1" max="2" width="5.85156" style="239" customWidth="1"/>
    <col min="3" max="3" width="7.5" style="239" customWidth="1"/>
    <col min="4" max="4" width="17.6719" style="239" customWidth="1"/>
    <col min="5" max="5" width="8.5" style="239" customWidth="1"/>
    <col min="6" max="7" width="19.8516" style="239" customWidth="1"/>
    <col min="8" max="8" width="5.17188" style="239" customWidth="1"/>
    <col min="9" max="9" hidden="1" width="10.8333" style="239" customWidth="1"/>
    <col min="10" max="10" width="9.35156" style="239" customWidth="1"/>
    <col min="11" max="13" hidden="1" width="10.8333" style="239" customWidth="1"/>
    <col min="14" max="14" width="6" style="239" customWidth="1"/>
    <col min="15" max="15" width="6.67188" style="239" customWidth="1"/>
    <col min="16" max="16" hidden="1" width="10.8333" style="239" customWidth="1"/>
    <col min="17" max="21" width="5.35156" style="239" customWidth="1"/>
    <col min="22" max="24" width="5.85156" style="239" customWidth="1"/>
    <col min="25" max="25" width="6.85156" style="239" customWidth="1"/>
    <col min="26" max="26" width="8.35156" style="239" customWidth="1"/>
    <col min="27" max="30" width="6.85156" style="239" customWidth="1"/>
    <col min="31" max="31" width="5.35156" style="239" customWidth="1"/>
    <col min="32" max="34" width="5.85156" style="239" customWidth="1"/>
    <col min="35" max="35" width="7.17188" style="239" customWidth="1"/>
    <col min="36" max="36" width="9.17188" style="239" customWidth="1"/>
    <col min="37" max="37" width="8.5" style="239" customWidth="1"/>
    <col min="38" max="38" width="5" style="239" customWidth="1"/>
    <col min="39" max="39" width="5.17188" style="239" customWidth="1"/>
    <col min="40" max="40" hidden="1" width="10.8333" style="239" customWidth="1"/>
    <col min="41" max="52" width="6.67188" style="239" customWidth="1"/>
    <col min="53" max="57" hidden="1" width="10.8333" style="239" customWidth="1"/>
    <col min="58" max="59" width="5.5" style="239" customWidth="1"/>
    <col min="60" max="60" width="5.67188" style="239" customWidth="1"/>
    <col min="61" max="62" width="5.5" style="239" customWidth="1"/>
    <col min="63" max="70" width="5.85156" style="239" customWidth="1"/>
    <col min="71" max="71" width="4.67188" style="239" customWidth="1"/>
    <col min="72" max="72" width="7.17188" style="239" customWidth="1"/>
    <col min="73" max="73" hidden="1" width="10.8333" style="239" customWidth="1"/>
    <col min="74" max="75" width="11" style="239" customWidth="1"/>
    <col min="76" max="16384" width="10.8516" style="239" customWidth="1"/>
  </cols>
  <sheetData>
    <row r="1" ht="39" customHeight="1">
      <c r="A1" t="s" s="7">
        <v>6</v>
      </c>
      <c r="B1" s="8"/>
      <c r="C1" s="8"/>
      <c r="D1" s="9"/>
      <c r="E1" s="9"/>
      <c r="F1" s="9"/>
      <c r="G1" s="9"/>
      <c r="H1" s="9"/>
      <c r="I1" s="9"/>
      <c r="J1" s="10"/>
      <c r="K1" s="9"/>
      <c r="L1" s="9"/>
      <c r="M1" s="11"/>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12"/>
      <c r="BD1" s="13"/>
      <c r="BE1" s="9"/>
      <c r="BF1" s="9"/>
      <c r="BG1" s="9"/>
      <c r="BH1" s="9"/>
      <c r="BI1" s="9"/>
      <c r="BJ1" s="9"/>
      <c r="BK1" s="9"/>
      <c r="BL1" s="9"/>
      <c r="BM1" s="9"/>
      <c r="BN1" s="9"/>
      <c r="BO1" s="9"/>
      <c r="BP1" s="9"/>
      <c r="BQ1" s="9"/>
      <c r="BR1" s="9"/>
      <c r="BS1" s="9"/>
      <c r="BT1" s="9"/>
      <c r="BU1" s="9"/>
      <c r="BV1" s="14"/>
      <c r="BW1" s="14"/>
    </row>
    <row r="2" ht="17.25" customHeight="1">
      <c r="A2" t="s" s="15">
        <v>7</v>
      </c>
      <c r="B2" s="16"/>
      <c r="C2" s="17">
        <v>32</v>
      </c>
      <c r="D2" t="s" s="18">
        <v>206</v>
      </c>
      <c r="E2" s="19"/>
      <c r="F2" s="19"/>
      <c r="G2" s="19"/>
      <c r="H2" s="20"/>
      <c r="I2" t="s" s="21">
        <v>8</v>
      </c>
      <c r="J2" t="s" s="22">
        <v>9</v>
      </c>
      <c r="K2" t="s" s="23">
        <v>10</v>
      </c>
      <c r="L2" t="s" s="24">
        <v>11</v>
      </c>
      <c r="M2" s="25"/>
      <c r="N2" t="s" s="26">
        <v>8</v>
      </c>
      <c r="O2" s="27"/>
      <c r="P2" s="28"/>
      <c r="Q2" t="s" s="29">
        <v>9</v>
      </c>
      <c r="R2" s="30"/>
      <c r="S2" s="30"/>
      <c r="T2" s="31"/>
      <c r="U2" s="30"/>
      <c r="V2" s="30"/>
      <c r="W2" s="30"/>
      <c r="X2" s="30"/>
      <c r="Y2" s="31"/>
      <c r="Z2" s="31"/>
      <c r="AA2" s="30"/>
      <c r="AB2" s="30"/>
      <c r="AC2" s="30"/>
      <c r="AD2" s="31"/>
      <c r="AE2" s="30"/>
      <c r="AF2" s="30"/>
      <c r="AG2" s="30"/>
      <c r="AH2" s="30"/>
      <c r="AI2" s="30"/>
      <c r="AJ2" s="30"/>
      <c r="AK2" s="30"/>
      <c r="AL2" s="30"/>
      <c r="AM2" s="32"/>
      <c r="AN2" s="28"/>
      <c r="AO2" s="33"/>
      <c r="AP2" s="34"/>
      <c r="AQ2" s="34"/>
      <c r="AR2" s="35"/>
      <c r="AS2" s="36"/>
      <c r="AT2" t="s" s="37">
        <v>10</v>
      </c>
      <c r="AU2" s="36"/>
      <c r="AV2" s="19"/>
      <c r="AW2" s="19"/>
      <c r="AX2" s="19"/>
      <c r="AY2" s="19"/>
      <c r="AZ2" s="38"/>
      <c r="BA2" s="39"/>
      <c r="BB2" s="19"/>
      <c r="BC2" s="19"/>
      <c r="BD2" s="38"/>
      <c r="BE2" s="28"/>
      <c r="BF2" t="s" s="29">
        <v>11</v>
      </c>
      <c r="BG2" s="30"/>
      <c r="BH2" s="30"/>
      <c r="BI2" s="30"/>
      <c r="BJ2" s="30"/>
      <c r="BK2" s="30"/>
      <c r="BL2" s="30"/>
      <c r="BM2" s="30"/>
      <c r="BN2" s="30"/>
      <c r="BO2" s="30"/>
      <c r="BP2" s="30"/>
      <c r="BQ2" s="30"/>
      <c r="BR2" s="31"/>
      <c r="BS2" s="31"/>
      <c r="BT2" s="40"/>
      <c r="BU2" s="28"/>
      <c r="BV2" s="41"/>
      <c r="BW2" s="14"/>
    </row>
    <row r="3" ht="17.25" customHeight="1">
      <c r="A3" t="s" s="42">
        <v>12</v>
      </c>
      <c r="B3" t="s" s="43">
        <v>13</v>
      </c>
      <c r="C3" s="44"/>
      <c r="D3" s="45"/>
      <c r="E3" s="45"/>
      <c r="F3" s="45"/>
      <c r="G3" s="45"/>
      <c r="H3" s="46"/>
      <c r="I3" s="47"/>
      <c r="J3" s="48"/>
      <c r="K3" s="49"/>
      <c r="L3" s="50"/>
      <c r="M3" s="51"/>
      <c r="N3" s="52"/>
      <c r="O3" s="53"/>
      <c r="P3" s="54"/>
      <c r="Q3" t="s" s="55">
        <v>14</v>
      </c>
      <c r="R3" s="56"/>
      <c r="S3" s="57"/>
      <c r="T3" s="58"/>
      <c r="U3" t="s" s="59">
        <v>15</v>
      </c>
      <c r="V3" s="60"/>
      <c r="W3" s="60"/>
      <c r="X3" s="61"/>
      <c r="Y3" s="62"/>
      <c r="Z3" s="63"/>
      <c r="AA3" t="s" s="55">
        <v>16</v>
      </c>
      <c r="AB3" s="64"/>
      <c r="AC3" s="27"/>
      <c r="AD3" s="65"/>
      <c r="AE3" t="s" s="59">
        <v>17</v>
      </c>
      <c r="AF3" s="60"/>
      <c r="AG3" s="60"/>
      <c r="AH3" s="61"/>
      <c r="AI3" s="39"/>
      <c r="AJ3" s="66"/>
      <c r="AK3" s="67"/>
      <c r="AL3" s="56"/>
      <c r="AM3" s="57"/>
      <c r="AN3" s="54"/>
      <c r="AO3" t="s" s="29">
        <v>18</v>
      </c>
      <c r="AP3" s="30"/>
      <c r="AQ3" s="32"/>
      <c r="AR3" s="68"/>
      <c r="AS3" t="s" s="29">
        <v>19</v>
      </c>
      <c r="AT3" s="30"/>
      <c r="AU3" s="32"/>
      <c r="AV3" s="69"/>
      <c r="AW3" s="70"/>
      <c r="AX3" s="71"/>
      <c r="AY3" s="72"/>
      <c r="AZ3" s="73"/>
      <c r="BA3" s="62"/>
      <c r="BB3" s="72"/>
      <c r="BC3" s="72"/>
      <c r="BD3" s="73"/>
      <c r="BE3" s="74"/>
      <c r="BF3" t="s" s="29">
        <v>20</v>
      </c>
      <c r="BG3" s="30"/>
      <c r="BH3" s="32"/>
      <c r="BI3" t="s" s="29">
        <v>21</v>
      </c>
      <c r="BJ3" s="30"/>
      <c r="BK3" s="32"/>
      <c r="BL3" t="s" s="29">
        <v>22</v>
      </c>
      <c r="BM3" s="30"/>
      <c r="BN3" s="32"/>
      <c r="BO3" t="s" s="29">
        <v>23</v>
      </c>
      <c r="BP3" s="30"/>
      <c r="BQ3" s="32"/>
      <c r="BR3" s="75"/>
      <c r="BS3" s="72"/>
      <c r="BT3" s="73"/>
      <c r="BU3" s="54"/>
      <c r="BV3" s="41"/>
      <c r="BW3" s="14"/>
    </row>
    <row r="4" ht="30" customHeight="1">
      <c r="A4" t="s" s="76">
        <v>207</v>
      </c>
      <c r="B4" t="s" s="77">
        <v>25</v>
      </c>
      <c r="C4" t="s" s="78">
        <v>26</v>
      </c>
      <c r="D4" t="s" s="79">
        <v>27</v>
      </c>
      <c r="E4" t="s" s="79">
        <v>28</v>
      </c>
      <c r="F4" t="s" s="79">
        <v>29</v>
      </c>
      <c r="G4" t="s" s="80">
        <v>30</v>
      </c>
      <c r="H4" t="s" s="81">
        <v>31</v>
      </c>
      <c r="I4" s="47"/>
      <c r="J4" s="48"/>
      <c r="K4" s="49"/>
      <c r="L4" s="50"/>
      <c r="M4" t="s" s="82">
        <v>26</v>
      </c>
      <c r="N4" t="s" s="83">
        <v>32</v>
      </c>
      <c r="O4" t="s" s="84">
        <v>33</v>
      </c>
      <c r="P4" t="s" s="85">
        <v>26</v>
      </c>
      <c r="Q4" t="s" s="86">
        <v>34</v>
      </c>
      <c r="R4" t="s" s="83">
        <v>35</v>
      </c>
      <c r="S4" t="s" s="87">
        <v>36</v>
      </c>
      <c r="T4" s="88"/>
      <c r="U4" t="s" s="89">
        <v>34</v>
      </c>
      <c r="V4" t="s" s="86">
        <v>35</v>
      </c>
      <c r="W4" t="s" s="83">
        <v>37</v>
      </c>
      <c r="X4" t="s" s="87">
        <v>38</v>
      </c>
      <c r="Y4" s="90"/>
      <c r="Z4" t="s" s="91">
        <v>39</v>
      </c>
      <c r="AA4" t="s" s="86">
        <v>34</v>
      </c>
      <c r="AB4" t="s" s="83">
        <v>35</v>
      </c>
      <c r="AC4" t="s" s="87">
        <v>36</v>
      </c>
      <c r="AD4" s="92"/>
      <c r="AE4" t="s" s="89">
        <v>34</v>
      </c>
      <c r="AF4" t="s" s="93">
        <v>35</v>
      </c>
      <c r="AG4" t="s" s="83">
        <v>37</v>
      </c>
      <c r="AH4" t="s" s="87">
        <v>38</v>
      </c>
      <c r="AI4" s="94"/>
      <c r="AJ4" t="s" s="91">
        <v>40</v>
      </c>
      <c r="AK4" t="s" s="93">
        <v>41</v>
      </c>
      <c r="AL4" t="s" s="83">
        <v>42</v>
      </c>
      <c r="AM4" t="s" s="87">
        <v>43</v>
      </c>
      <c r="AN4" t="s" s="85">
        <v>26</v>
      </c>
      <c r="AO4" t="s" s="95">
        <v>34</v>
      </c>
      <c r="AP4" t="s" s="96">
        <v>35</v>
      </c>
      <c r="AQ4" t="s" s="97">
        <v>36</v>
      </c>
      <c r="AR4" t="s" s="98">
        <v>44</v>
      </c>
      <c r="AS4" t="s" s="95">
        <v>34</v>
      </c>
      <c r="AT4" t="s" s="96">
        <v>35</v>
      </c>
      <c r="AU4" t="s" s="97">
        <v>36</v>
      </c>
      <c r="AV4" t="s" s="99">
        <v>45</v>
      </c>
      <c r="AW4" t="s" s="83">
        <v>46</v>
      </c>
      <c r="AX4" t="s" s="100">
        <v>47</v>
      </c>
      <c r="AY4" t="s" s="83">
        <v>48</v>
      </c>
      <c r="AZ4" t="s" s="84">
        <v>49</v>
      </c>
      <c r="BA4" t="s" s="101">
        <v>50</v>
      </c>
      <c r="BB4" s="102"/>
      <c r="BC4" t="s" s="83">
        <v>51</v>
      </c>
      <c r="BD4" t="s" s="87">
        <v>43</v>
      </c>
      <c r="BE4" t="s" s="103">
        <v>26</v>
      </c>
      <c r="BF4" t="s" s="95">
        <v>52</v>
      </c>
      <c r="BG4" t="s" s="104">
        <v>53</v>
      </c>
      <c r="BH4" t="s" s="97">
        <v>54</v>
      </c>
      <c r="BI4" t="s" s="95">
        <v>52</v>
      </c>
      <c r="BJ4" t="s" s="104">
        <v>53</v>
      </c>
      <c r="BK4" t="s" s="97">
        <v>55</v>
      </c>
      <c r="BL4" t="s" s="95">
        <v>52</v>
      </c>
      <c r="BM4" t="s" s="104">
        <v>53</v>
      </c>
      <c r="BN4" t="s" s="97">
        <v>56</v>
      </c>
      <c r="BO4" t="s" s="95">
        <v>52</v>
      </c>
      <c r="BP4" t="s" s="104">
        <v>53</v>
      </c>
      <c r="BQ4" t="s" s="97">
        <v>57</v>
      </c>
      <c r="BR4" t="s" s="93">
        <v>58</v>
      </c>
      <c r="BS4" t="s" s="83">
        <v>51</v>
      </c>
      <c r="BT4" t="s" s="87">
        <v>59</v>
      </c>
      <c r="BU4" t="s" s="85">
        <v>26</v>
      </c>
      <c r="BV4" s="105"/>
      <c r="BW4" s="14"/>
    </row>
    <row r="5" ht="24.95" customHeight="1">
      <c r="A5" s="106">
        <f>IF(C5,RANK(B5,$B$5:$B$35),"")</f>
        <v>1</v>
      </c>
      <c r="B5" s="107">
        <f>IF(C5,(O5+AM5+BD5+BT5),"")</f>
        <v>297</v>
      </c>
      <c r="C5" s="108">
        <v>434</v>
      </c>
      <c r="D5" t="s" s="149">
        <v>195</v>
      </c>
      <c r="E5" t="s" s="190">
        <v>208</v>
      </c>
      <c r="F5" t="s" s="149">
        <v>209</v>
      </c>
      <c r="G5" t="s" s="112">
        <v>210</v>
      </c>
      <c r="H5" t="s" s="113">
        <v>95</v>
      </c>
      <c r="I5" s="114">
        <f>IF(C6,N5,"")</f>
        <v>2</v>
      </c>
      <c r="J5" s="115">
        <f>IF(C5,AL5,"")</f>
        <v>1</v>
      </c>
      <c r="K5" t="s" s="116">
        <f>IF(C6,BC5,"")</f>
      </c>
      <c r="L5" s="117">
        <f>IF(C6,BN5,"")</f>
        <v>0</v>
      </c>
      <c r="M5" s="118">
        <f>IF($C6,$C6,"")</f>
        <v>426</v>
      </c>
      <c r="N5" s="115">
        <v>2</v>
      </c>
      <c r="O5" s="119">
        <f>IF(N5,VLOOKUP(N5,'Point'!$A$3:$B$122,2),0)</f>
        <v>147</v>
      </c>
      <c r="P5" s="120">
        <f>IF($C6,$C6,"")</f>
        <v>426</v>
      </c>
      <c r="Q5" s="121">
        <v>0</v>
      </c>
      <c r="R5" s="122">
        <v>0</v>
      </c>
      <c r="S5" s="123">
        <v>0</v>
      </c>
      <c r="T5" s="125">
        <f>IF(S5&lt;&gt;"",Q5*3600+R5*60+S5,"")</f>
        <v>0</v>
      </c>
      <c r="U5" s="121">
        <v>0</v>
      </c>
      <c r="V5" s="122">
        <v>2</v>
      </c>
      <c r="W5" s="152">
        <v>16</v>
      </c>
      <c r="X5" s="150">
        <v>40</v>
      </c>
      <c r="Y5" s="125">
        <f>IF(W5&lt;&gt;"",U5*3600+V5*60+W5+X5/100,"")</f>
        <v>136.4</v>
      </c>
      <c r="Z5" s="125">
        <f>IF(X5&lt;&gt;"",Y5-T5,"")</f>
        <v>136.4</v>
      </c>
      <c r="AA5" s="121">
        <v>0</v>
      </c>
      <c r="AB5" s="122">
        <v>0</v>
      </c>
      <c r="AC5" s="123">
        <v>0</v>
      </c>
      <c r="AD5" s="125">
        <f>IF(AC5&lt;&gt;"",AA5*3600+AB5*60+AC5,"")</f>
        <v>0</v>
      </c>
      <c r="AE5" s="121">
        <v>0</v>
      </c>
      <c r="AF5" s="151">
        <v>2</v>
      </c>
      <c r="AG5" s="151">
        <v>6</v>
      </c>
      <c r="AH5" s="152">
        <v>33</v>
      </c>
      <c r="AI5" s="125">
        <f>IF(AG5&lt;&gt;"",AE5*3600+AF5*60+AG5+AH5/100,"")</f>
        <v>126.33</v>
      </c>
      <c r="AJ5" s="125">
        <f>IF(AH5&lt;&gt;"",AI5-AD5,"")</f>
        <v>126.33</v>
      </c>
      <c r="AK5" s="106">
        <f>IF(OR(Z5&lt;&gt;"",AJ5&lt;&gt;""),MIN(Z5,AJ5),"")</f>
        <v>126.33</v>
      </c>
      <c r="AL5" s="132">
        <f>IF(AK5&lt;&gt;"",RANK(AK5,$AK$5:$AK$35,1),"")</f>
        <v>1</v>
      </c>
      <c r="AM5" s="119">
        <f>IF(AL5&lt;&gt;"",VLOOKUP(AL5,'Point'!$A$3:$B$122,2),0)</f>
        <v>150</v>
      </c>
      <c r="AN5" s="120">
        <f>IF($C6,$C6,"")</f>
        <v>426</v>
      </c>
      <c r="AO5" s="126"/>
      <c r="AP5" s="127"/>
      <c r="AQ5" s="128"/>
      <c r="AR5" t="s" s="129">
        <f>IF(AQ5&lt;&gt;"",AO5*3600+AP5*60+AQ5,"")</f>
      </c>
      <c r="AS5" s="126"/>
      <c r="AT5" s="127"/>
      <c r="AU5" s="128"/>
      <c r="AV5" t="s" s="133">
        <f>IF(AU5&lt;&gt;"",AS5*3600+AT5*60+AU5,"")</f>
      </c>
      <c r="AW5" t="s" s="134">
        <f>IF(AQ5&lt;&gt;"",AV5-AR5,"")</f>
      </c>
      <c r="AX5" s="135">
        <f>IF(AND(AW5&lt;&gt;"",AW5&gt;'Point'!$I$8),AW5-'Point'!$I$8,0)</f>
        <v>0</v>
      </c>
      <c r="AY5" s="132">
        <f>IF(AX5&lt;&gt;0,VLOOKUP(AX5,'Point'!$I$11:$J$48,2),0)</f>
        <v>0</v>
      </c>
      <c r="AZ5" s="128"/>
      <c r="BA5" t="s" s="134">
        <f>IF(AZ5&lt;&gt;"",AZ5-AY5,"")</f>
      </c>
      <c r="BB5" t="s" s="134">
        <f>IF(AV5&lt;&gt;"",BA5*10000-AW5,"")</f>
      </c>
      <c r="BC5" t="s" s="134">
        <f>IF(AZ5&lt;&gt;"",RANK(BB5,$BB$5:$BB$25,0),"")</f>
      </c>
      <c r="BD5" s="119">
        <f>IF(BA5&lt;&gt;"",VLOOKUP(BC5,'Point'!$A$3:$B$122,2),0)</f>
        <v>0</v>
      </c>
      <c r="BE5" s="120">
        <f>IF($C6,$C6,"")</f>
        <v>426</v>
      </c>
      <c r="BF5" s="136"/>
      <c r="BG5" s="137"/>
      <c r="BH5" s="138">
        <f>BG5+BF5</f>
        <v>0</v>
      </c>
      <c r="BI5" s="136"/>
      <c r="BJ5" s="137"/>
      <c r="BK5" s="139"/>
      <c r="BL5" s="136"/>
      <c r="BM5" s="137"/>
      <c r="BN5" s="138">
        <f>BM5+BL5</f>
        <v>0</v>
      </c>
      <c r="BO5" s="136"/>
      <c r="BP5" s="137"/>
      <c r="BQ5" s="139"/>
      <c r="BR5" s="140"/>
      <c r="BS5" s="141"/>
      <c r="BT5" s="142"/>
      <c r="BU5" s="143">
        <f>IF($C6,$C6,"")</f>
        <v>426</v>
      </c>
      <c r="BV5" s="144"/>
      <c r="BW5" s="145"/>
    </row>
    <row r="6" ht="24.95" customHeight="1">
      <c r="A6" s="106">
        <f>IF(C6,RANK(B6,$B$5:$B$35),"")</f>
        <v>2</v>
      </c>
      <c r="B6" s="107">
        <f>IF(C6,(O6+AM6+BD6+BT6),"")</f>
        <v>282</v>
      </c>
      <c r="C6" s="108">
        <v>426</v>
      </c>
      <c r="D6" t="s" s="149">
        <v>211</v>
      </c>
      <c r="E6" t="s" s="190">
        <v>212</v>
      </c>
      <c r="F6" t="s" s="149">
        <v>118</v>
      </c>
      <c r="G6" t="s" s="112">
        <v>210</v>
      </c>
      <c r="H6" t="s" s="113">
        <v>95</v>
      </c>
      <c r="I6" s="153"/>
      <c r="J6" s="115">
        <f>IF(C6,AL6,"")</f>
        <v>7</v>
      </c>
      <c r="K6" s="153"/>
      <c r="L6" s="154"/>
      <c r="M6" s="155"/>
      <c r="N6" s="115">
        <v>1</v>
      </c>
      <c r="O6" s="119">
        <f>IF(N6,VLOOKUP(N6,'Point'!$A$3:$B$122,2),0)</f>
        <v>150</v>
      </c>
      <c r="P6" s="156"/>
      <c r="Q6" s="121">
        <v>0</v>
      </c>
      <c r="R6" s="122">
        <v>0</v>
      </c>
      <c r="S6" s="123">
        <v>0</v>
      </c>
      <c r="T6" s="125">
        <f>IF(S6&lt;&gt;"",Q6*3600+R6*60+S6,"")</f>
        <v>0</v>
      </c>
      <c r="U6" s="121">
        <v>0</v>
      </c>
      <c r="V6" s="122">
        <v>2</v>
      </c>
      <c r="W6" s="152">
        <v>18</v>
      </c>
      <c r="X6" s="150">
        <v>50</v>
      </c>
      <c r="Y6" s="125">
        <f>IF(W6&lt;&gt;"",U6*3600+V6*60+W6+X6/100,"")</f>
        <v>138.5</v>
      </c>
      <c r="Z6" s="125">
        <f>IF(X6&lt;&gt;"",Y6-T6,"")</f>
        <v>138.5</v>
      </c>
      <c r="AA6" s="121">
        <v>0</v>
      </c>
      <c r="AB6" s="122">
        <v>0</v>
      </c>
      <c r="AC6" s="123">
        <v>0</v>
      </c>
      <c r="AD6" s="125">
        <f>IF(AC6&lt;&gt;"",AA6*3600+AB6*60+AC6,"")</f>
        <v>0</v>
      </c>
      <c r="AE6" s="121">
        <v>0</v>
      </c>
      <c r="AF6" s="151">
        <v>2</v>
      </c>
      <c r="AG6" s="151">
        <v>11</v>
      </c>
      <c r="AH6" s="152">
        <v>98</v>
      </c>
      <c r="AI6" s="125">
        <f>IF(AG6&lt;&gt;"",AE6*3600+AF6*60+AG6+AH6/100,"")</f>
        <v>131.98</v>
      </c>
      <c r="AJ6" s="125">
        <f>IF(AH6&lt;&gt;"",AI6-AD6,"")</f>
        <v>131.98</v>
      </c>
      <c r="AK6" s="106">
        <f>IF(OR(Z6&lt;&gt;"",AJ6&lt;&gt;""),MIN(Z6,AJ6),"")</f>
        <v>131.98</v>
      </c>
      <c r="AL6" s="132">
        <f>IF(AK6&lt;&gt;"",RANK(AK6,$AK$5:$AK$35,1),"")</f>
        <v>7</v>
      </c>
      <c r="AM6" s="119">
        <f>IF(AL6&lt;&gt;"",VLOOKUP(AL6,'Point'!$A$3:$B$122,2),0)</f>
        <v>132</v>
      </c>
      <c r="AN6" s="156"/>
      <c r="AO6" s="126"/>
      <c r="AP6" s="127"/>
      <c r="AQ6" s="128"/>
      <c r="AR6" t="s" s="129">
        <f>IF(AQ6&lt;&gt;"",AO6*3600+AP6*60+AQ6,"")</f>
      </c>
      <c r="AS6" s="126"/>
      <c r="AT6" s="127"/>
      <c r="AU6" s="128"/>
      <c r="AV6" t="s" s="133">
        <f>IF(AU6&lt;&gt;"",AS6*3600+AT6*60+AU6,"")</f>
      </c>
      <c r="AW6" t="s" s="134">
        <f>IF(AQ6&lt;&gt;"",AV6-AR6,"")</f>
      </c>
      <c r="AX6" s="135">
        <f>IF(AND(AW6&lt;&gt;"",AW6&gt;'Point'!$I$8),AW6-'Point'!$I$8,0)</f>
        <v>0</v>
      </c>
      <c r="AY6" s="132">
        <f>IF(AX6&lt;&gt;0,VLOOKUP(AX6,'Point'!$I$11:$J$48,2),0)</f>
        <v>0</v>
      </c>
      <c r="AZ6" s="128"/>
      <c r="BA6" t="s" s="134">
        <f>IF(AZ6&lt;&gt;"",AZ6-AY6,"")</f>
      </c>
      <c r="BB6" t="s" s="134">
        <f>IF(AV6&lt;&gt;"",BA6*10000-AW6,"")</f>
      </c>
      <c r="BC6" t="s" s="134">
        <f>IF(AZ6&lt;&gt;"",RANK(BB6,$BB$5:$BB$25,0),"")</f>
      </c>
      <c r="BD6" s="119">
        <f>IF(BA6&lt;&gt;"",VLOOKUP(BC6,'Point'!$A$3:$B$122,2),0)</f>
        <v>0</v>
      </c>
      <c r="BE6" s="156"/>
      <c r="BF6" s="136"/>
      <c r="BG6" s="137"/>
      <c r="BH6" s="138">
        <f>BG6+BF6</f>
        <v>0</v>
      </c>
      <c r="BI6" s="136"/>
      <c r="BJ6" s="137"/>
      <c r="BK6" s="139"/>
      <c r="BL6" s="136"/>
      <c r="BM6" s="137"/>
      <c r="BN6" s="138">
        <f>BM6+BL6</f>
        <v>0</v>
      </c>
      <c r="BO6" s="136"/>
      <c r="BP6" s="137"/>
      <c r="BQ6" s="139"/>
      <c r="BR6" s="140"/>
      <c r="BS6" s="141"/>
      <c r="BT6" s="142"/>
      <c r="BU6" s="157"/>
      <c r="BV6" s="144"/>
      <c r="BW6" s="145"/>
    </row>
    <row r="7" ht="24.95" customHeight="1">
      <c r="A7" s="106">
        <f>IF(C7,RANK(B7,$B$5:$B$35),"")</f>
        <v>3</v>
      </c>
      <c r="B7" s="107">
        <f>IF(C7,(O7+AM7+BD7+BT7),"")</f>
        <v>273</v>
      </c>
      <c r="C7" s="108">
        <v>405</v>
      </c>
      <c r="D7" t="s" s="149">
        <v>203</v>
      </c>
      <c r="E7" t="s" s="190">
        <v>189</v>
      </c>
      <c r="F7" t="s" s="149">
        <v>205</v>
      </c>
      <c r="G7" t="s" s="112">
        <v>210</v>
      </c>
      <c r="H7" t="s" s="113">
        <v>95</v>
      </c>
      <c r="I7" s="153"/>
      <c r="J7" s="115">
        <f>IF(C7,AL7,"")</f>
        <v>4</v>
      </c>
      <c r="K7" t="s" s="116">
        <f>IF(C7,BC7,"")</f>
      </c>
      <c r="L7" s="117">
        <f>IF(C7,BN7,"")</f>
        <v>0</v>
      </c>
      <c r="M7" s="118">
        <f>IF($C7,$C7,"")</f>
        <v>405</v>
      </c>
      <c r="N7" s="115">
        <v>7</v>
      </c>
      <c r="O7" s="119">
        <f>IF(N7,VLOOKUP(N7,'Point'!$A$3:$B$122,2),0)</f>
        <v>132</v>
      </c>
      <c r="P7" s="120">
        <f>IF($C7,$C7,"")</f>
        <v>405</v>
      </c>
      <c r="Q7" s="121">
        <v>0</v>
      </c>
      <c r="R7" s="122">
        <v>0</v>
      </c>
      <c r="S7" s="123">
        <v>0</v>
      </c>
      <c r="T7" s="125">
        <f>IF(S7&lt;&gt;"",Q7*3600+R7*60+S7,"")</f>
        <v>0</v>
      </c>
      <c r="U7" s="121">
        <v>0</v>
      </c>
      <c r="V7" s="122">
        <v>2</v>
      </c>
      <c r="W7" s="152">
        <v>11</v>
      </c>
      <c r="X7" s="150">
        <v>11</v>
      </c>
      <c r="Y7" s="125">
        <f>IF(W7&lt;&gt;"",U7*3600+V7*60+W7+X7/100,"")</f>
        <v>131.11</v>
      </c>
      <c r="Z7" s="125">
        <f>IF(X7&lt;&gt;"",Y7-T7,"")</f>
        <v>131.11</v>
      </c>
      <c r="AA7" s="121">
        <v>0</v>
      </c>
      <c r="AB7" s="122">
        <v>0</v>
      </c>
      <c r="AC7" s="123">
        <v>0</v>
      </c>
      <c r="AD7" s="125">
        <f>IF(AC7&lt;&gt;"",AA7*3600+AB7*60+AC7,"")</f>
        <v>0</v>
      </c>
      <c r="AE7" s="121">
        <v>0</v>
      </c>
      <c r="AF7" s="151">
        <v>2</v>
      </c>
      <c r="AG7" s="151">
        <v>9</v>
      </c>
      <c r="AH7" s="152">
        <v>40</v>
      </c>
      <c r="AI7" s="125">
        <f>IF(AG7&lt;&gt;"",AE7*3600+AF7*60+AG7+AH7/100,"")</f>
        <v>129.4</v>
      </c>
      <c r="AJ7" s="125">
        <f>IF(AH7&lt;&gt;"",AI7-AD7,"")</f>
        <v>129.4</v>
      </c>
      <c r="AK7" s="106">
        <f>IF(OR(Z7&lt;&gt;"",AJ7&lt;&gt;""),MIN(Z7,AJ7),"")</f>
        <v>129.4</v>
      </c>
      <c r="AL7" s="132">
        <f>IF(AK7&lt;&gt;"",RANK(AK7,$AK$5:$AK$35,1),"")</f>
        <v>4</v>
      </c>
      <c r="AM7" s="119">
        <f>IF(AL7&lt;&gt;"",VLOOKUP(AL7,'Point'!$A$3:$B$122,2),0)</f>
        <v>141</v>
      </c>
      <c r="AN7" s="120">
        <f>IF($C7,$C7,"")</f>
        <v>405</v>
      </c>
      <c r="AO7" s="126"/>
      <c r="AP7" s="127"/>
      <c r="AQ7" s="128"/>
      <c r="AR7" t="s" s="129">
        <f>IF(AQ7&lt;&gt;"",AO7*3600+AP7*60+AQ7,"")</f>
      </c>
      <c r="AS7" s="126"/>
      <c r="AT7" s="127"/>
      <c r="AU7" s="128"/>
      <c r="AV7" t="s" s="133">
        <f>IF(AU7&lt;&gt;"",AS7*3600+AT7*60+AU7,"")</f>
      </c>
      <c r="AW7" t="s" s="134">
        <f>IF(AQ7&lt;&gt;"",AV7-AR7,"")</f>
      </c>
      <c r="AX7" s="135">
        <f>IF(AND(AW7&lt;&gt;"",AW7&gt;'Point'!$I$8),AW7-'Point'!$I$8,0)</f>
        <v>0</v>
      </c>
      <c r="AY7" s="132">
        <f>IF(AX7&lt;&gt;0,VLOOKUP(AX7,'Point'!$I$11:$J$48,2),0)</f>
        <v>0</v>
      </c>
      <c r="AZ7" s="128"/>
      <c r="BA7" t="s" s="134">
        <f>IF(AZ7&lt;&gt;"",AZ7-AY7,"")</f>
      </c>
      <c r="BB7" t="s" s="134">
        <f>IF(AV7&lt;&gt;"",BA7*10000-AW7,"")</f>
      </c>
      <c r="BC7" t="s" s="134">
        <f>IF(AZ7&lt;&gt;"",RANK(BB7,$BB$5:$BB$25,0),"")</f>
      </c>
      <c r="BD7" s="119">
        <f>IF(BA7&lt;&gt;"",VLOOKUP(BC7,'Point'!$A$3:$B$122,2),0)</f>
        <v>0</v>
      </c>
      <c r="BE7" s="120">
        <f>IF($C7,$C7,"")</f>
        <v>405</v>
      </c>
      <c r="BF7" s="136"/>
      <c r="BG7" s="137"/>
      <c r="BH7" s="138">
        <f>BG7+BF7</f>
        <v>0</v>
      </c>
      <c r="BI7" s="136"/>
      <c r="BJ7" s="137"/>
      <c r="BK7" s="139"/>
      <c r="BL7" s="136"/>
      <c r="BM7" s="137"/>
      <c r="BN7" s="138">
        <f>BM7+BL7</f>
        <v>0</v>
      </c>
      <c r="BO7" s="136"/>
      <c r="BP7" s="137"/>
      <c r="BQ7" s="139"/>
      <c r="BR7" s="140"/>
      <c r="BS7" s="141"/>
      <c r="BT7" s="142"/>
      <c r="BU7" s="143">
        <f>IF($C7,$C7,"")</f>
        <v>405</v>
      </c>
      <c r="BV7" s="144"/>
      <c r="BW7" s="145"/>
    </row>
    <row r="8" ht="24.95" customHeight="1">
      <c r="A8" s="106">
        <v>4</v>
      </c>
      <c r="B8" s="107">
        <f>IF(C8,(O8+AM8+BD8+BT8),"")</f>
        <v>273</v>
      </c>
      <c r="C8" s="108">
        <v>420</v>
      </c>
      <c r="D8" t="s" s="149">
        <v>213</v>
      </c>
      <c r="E8" t="s" s="190">
        <v>72</v>
      </c>
      <c r="F8" t="s" s="149">
        <v>164</v>
      </c>
      <c r="G8" t="s" s="112">
        <v>210</v>
      </c>
      <c r="H8" t="s" s="113">
        <v>95</v>
      </c>
      <c r="I8" s="153"/>
      <c r="J8" s="115">
        <f>IF(C8,AL8,"")</f>
        <v>3</v>
      </c>
      <c r="K8" s="153"/>
      <c r="L8" s="154"/>
      <c r="M8" s="155"/>
      <c r="N8" s="115">
        <v>8</v>
      </c>
      <c r="O8" s="119">
        <f>IF(N8,VLOOKUP(N8,'Point'!$A$3:$B$122,2),0)</f>
        <v>129</v>
      </c>
      <c r="P8" s="156"/>
      <c r="Q8" s="121">
        <v>0</v>
      </c>
      <c r="R8" s="122">
        <v>0</v>
      </c>
      <c r="S8" s="123">
        <v>0</v>
      </c>
      <c r="T8" s="125">
        <f>IF(S8&lt;&gt;"",Q8*3600+R8*60+S8,"")</f>
        <v>0</v>
      </c>
      <c r="U8" s="121">
        <v>0</v>
      </c>
      <c r="V8" s="122">
        <v>2</v>
      </c>
      <c r="W8" s="152">
        <v>11</v>
      </c>
      <c r="X8" s="150">
        <v>32</v>
      </c>
      <c r="Y8" s="125">
        <f>IF(W8&lt;&gt;"",U8*3600+V8*60+W8+X8/100,"")</f>
        <v>131.32</v>
      </c>
      <c r="Z8" s="125">
        <f>IF(X8&lt;&gt;"",Y8-T8,"")</f>
        <v>131.32</v>
      </c>
      <c r="AA8" s="121">
        <v>0</v>
      </c>
      <c r="AB8" s="122">
        <v>0</v>
      </c>
      <c r="AC8" s="123">
        <v>0</v>
      </c>
      <c r="AD8" s="125">
        <f>IF(AC8&lt;&gt;"",AA8*3600+AB8*60+AC8,"")</f>
        <v>0</v>
      </c>
      <c r="AE8" s="121">
        <v>0</v>
      </c>
      <c r="AF8" s="151">
        <v>2</v>
      </c>
      <c r="AG8" s="151">
        <v>8</v>
      </c>
      <c r="AH8" s="152">
        <v>79</v>
      </c>
      <c r="AI8" s="125">
        <f>IF(AG8&lt;&gt;"",AE8*3600+AF8*60+AG8+AH8/100,"")</f>
        <v>128.79</v>
      </c>
      <c r="AJ8" s="125">
        <f>IF(AH8&lt;&gt;"",AI8-AD8,"")</f>
        <v>128.79</v>
      </c>
      <c r="AK8" s="106">
        <f>IF(OR(Z8&lt;&gt;"",AJ8&lt;&gt;""),MIN(Z8,AJ8),"")</f>
        <v>128.79</v>
      </c>
      <c r="AL8" s="132">
        <f>IF(AK8&lt;&gt;"",RANK(AK8,$AK$5:$AK$35,1),"")</f>
        <v>3</v>
      </c>
      <c r="AM8" s="119">
        <f>IF(AL8&lt;&gt;"",VLOOKUP(AL8,'Point'!$A$3:$B$122,2),0)</f>
        <v>144</v>
      </c>
      <c r="AN8" s="156"/>
      <c r="AO8" s="126"/>
      <c r="AP8" s="127"/>
      <c r="AQ8" s="128"/>
      <c r="AR8" t="s" s="129">
        <f>IF(AQ8&lt;&gt;"",AO8*3600+AP8*60+AQ8,"")</f>
      </c>
      <c r="AS8" s="126"/>
      <c r="AT8" s="127"/>
      <c r="AU8" s="128"/>
      <c r="AV8" t="s" s="133">
        <f>IF(AU8&lt;&gt;"",AS8*3600+AT8*60+AU8,"")</f>
      </c>
      <c r="AW8" t="s" s="134">
        <f>IF(AQ8&lt;&gt;"",AV8-AR8,"")</f>
      </c>
      <c r="AX8" s="135">
        <f>IF(AND(AW8&lt;&gt;"",AW8&gt;'Point'!$I$8),AW8-'Point'!$I$8,0)</f>
        <v>0</v>
      </c>
      <c r="AY8" s="132">
        <f>IF(AX8&lt;&gt;0,VLOOKUP(AX8,'Point'!$I$11:$J$48,2),0)</f>
        <v>0</v>
      </c>
      <c r="AZ8" s="128"/>
      <c r="BA8" t="s" s="134">
        <f>IF(AZ8&lt;&gt;"",AZ8-AY8,"")</f>
      </c>
      <c r="BB8" t="s" s="134">
        <f>IF(AV8&lt;&gt;"",BA8*10000-AW8,"")</f>
      </c>
      <c r="BC8" t="s" s="134">
        <f>IF(AZ8&lt;&gt;"",RANK(BB8,$BB$5:$BB$25,0),"")</f>
      </c>
      <c r="BD8" s="119">
        <f>IF(BA8&lt;&gt;"",VLOOKUP(BC8,'Point'!$A$3:$B$122,2),0)</f>
        <v>0</v>
      </c>
      <c r="BE8" s="156"/>
      <c r="BF8" s="136"/>
      <c r="BG8" s="137"/>
      <c r="BH8" s="138">
        <f>BG8+BF8</f>
        <v>0</v>
      </c>
      <c r="BI8" s="136"/>
      <c r="BJ8" s="137"/>
      <c r="BK8" s="139"/>
      <c r="BL8" s="136"/>
      <c r="BM8" s="137"/>
      <c r="BN8" s="138">
        <f>BM8+BL8</f>
        <v>0</v>
      </c>
      <c r="BO8" s="136"/>
      <c r="BP8" s="137"/>
      <c r="BQ8" s="139"/>
      <c r="BR8" s="140"/>
      <c r="BS8" s="141"/>
      <c r="BT8" s="142"/>
      <c r="BU8" s="157"/>
      <c r="BV8" s="144"/>
      <c r="BW8" s="145"/>
    </row>
    <row r="9" ht="24.95" customHeight="1">
      <c r="A9" s="106">
        <f>IF(C9,RANK(B9,$B$5:$B$35),"")</f>
        <v>5</v>
      </c>
      <c r="B9" s="107">
        <f>IF(C9,(O9+AM9+BD9+BT9),"")</f>
        <v>271</v>
      </c>
      <c r="C9" s="108">
        <v>435</v>
      </c>
      <c r="D9" t="s" s="149">
        <v>214</v>
      </c>
      <c r="E9" t="s" s="190">
        <v>138</v>
      </c>
      <c r="F9" t="s" s="149">
        <v>209</v>
      </c>
      <c r="G9" t="s" s="112">
        <v>210</v>
      </c>
      <c r="H9" t="s" s="113">
        <v>95</v>
      </c>
      <c r="I9" s="114">
        <f>IF(C9,N9,"")</f>
        <v>3</v>
      </c>
      <c r="J9" s="115">
        <f>IF(C9,AL9,"")</f>
        <v>9</v>
      </c>
      <c r="K9" t="s" s="116">
        <f>IF(C9,BC9,"")</f>
      </c>
      <c r="L9" s="117">
        <f>IF(C9,BN9,"")</f>
        <v>0</v>
      </c>
      <c r="M9" s="118">
        <f>IF($C9,$C9,"")</f>
        <v>435</v>
      </c>
      <c r="N9" s="115">
        <v>3</v>
      </c>
      <c r="O9" s="119">
        <f>IF(N9,VLOOKUP(N9,'Point'!$A$3:$B$122,2),0)</f>
        <v>144</v>
      </c>
      <c r="P9" s="120">
        <f>IF($C9,$C9,"")</f>
        <v>435</v>
      </c>
      <c r="Q9" s="121">
        <v>0</v>
      </c>
      <c r="R9" s="122">
        <v>0</v>
      </c>
      <c r="S9" s="123">
        <v>0</v>
      </c>
      <c r="T9" s="125">
        <f>IF(S9&lt;&gt;"",Q9*3600+R9*60+S9,"")</f>
        <v>0</v>
      </c>
      <c r="U9" s="121">
        <v>0</v>
      </c>
      <c r="V9" s="122">
        <v>2</v>
      </c>
      <c r="W9" s="152">
        <v>15</v>
      </c>
      <c r="X9" s="150">
        <v>33</v>
      </c>
      <c r="Y9" s="125">
        <f>IF(W9&lt;&gt;"",U9*3600+V9*60+W9+X9/100,"")</f>
        <v>135.33</v>
      </c>
      <c r="Z9" s="125">
        <f>IF(X9&lt;&gt;"",Y9-T9,"")</f>
        <v>135.33</v>
      </c>
      <c r="AA9" s="121">
        <v>0</v>
      </c>
      <c r="AB9" s="122">
        <v>0</v>
      </c>
      <c r="AC9" s="123">
        <v>0</v>
      </c>
      <c r="AD9" s="125">
        <f>IF(AC9&lt;&gt;"",AA9*3600+AB9*60+AC9,"")</f>
        <v>0</v>
      </c>
      <c r="AE9" s="121">
        <v>0</v>
      </c>
      <c r="AF9" s="151">
        <v>2</v>
      </c>
      <c r="AG9" s="151">
        <v>13</v>
      </c>
      <c r="AH9" s="152">
        <v>84</v>
      </c>
      <c r="AI9" s="125">
        <f>IF(AG9&lt;&gt;"",AE9*3600+AF9*60+AG9+AH9/100,"")</f>
        <v>133.84</v>
      </c>
      <c r="AJ9" s="125">
        <f>IF(AH9&lt;&gt;"",AI9-AD9,"")</f>
        <v>133.84</v>
      </c>
      <c r="AK9" s="106">
        <f>IF(OR(Z9&lt;&gt;"",AJ9&lt;&gt;""),MIN(Z9,AJ9),"")</f>
        <v>133.84</v>
      </c>
      <c r="AL9" s="132">
        <f>IF(AK9&lt;&gt;"",RANK(AK9,$AK$5:$AK$35,1),"")</f>
        <v>9</v>
      </c>
      <c r="AM9" s="119">
        <f>IF(AL9&lt;&gt;"",VLOOKUP(AL9,'Point'!$A$3:$B$122,2),0)</f>
        <v>127</v>
      </c>
      <c r="AN9" s="120">
        <f>IF($C9,$C9,"")</f>
        <v>435</v>
      </c>
      <c r="AO9" s="126"/>
      <c r="AP9" s="127"/>
      <c r="AQ9" s="128"/>
      <c r="AR9" t="s" s="129">
        <f>IF(AQ9&lt;&gt;"",AO9*3600+AP9*60+AQ9,"")</f>
      </c>
      <c r="AS9" s="126"/>
      <c r="AT9" s="127"/>
      <c r="AU9" s="128"/>
      <c r="AV9" t="s" s="133">
        <f>IF(AU9&lt;&gt;"",AS9*3600+AT9*60+AU9,"")</f>
      </c>
      <c r="AW9" t="s" s="134">
        <f>IF(AQ9&lt;&gt;"",AV9-AR9,"")</f>
      </c>
      <c r="AX9" s="135">
        <f>IF(AND(AW9&lt;&gt;"",AW9&gt;'Point'!$I$8),AW9-'Point'!$I$8,0)</f>
        <v>0</v>
      </c>
      <c r="AY9" s="132">
        <f>IF(AX9&lt;&gt;0,VLOOKUP(AX9,'Point'!$I$11:$J$48,2),0)</f>
        <v>0</v>
      </c>
      <c r="AZ9" s="128"/>
      <c r="BA9" t="s" s="134">
        <f>IF(AZ9&lt;&gt;"",AZ9-AY9,"")</f>
      </c>
      <c r="BB9" t="s" s="134">
        <f>IF(AV9&lt;&gt;"",BA9*10000-AW9,"")</f>
      </c>
      <c r="BC9" t="s" s="134">
        <f>IF(AZ9&lt;&gt;"",RANK(BB9,$BB$5:$BB$25,0),"")</f>
      </c>
      <c r="BD9" s="119">
        <f>IF(BA9&lt;&gt;"",VLOOKUP(BC9,'Point'!$A$3:$B$122,2),0)</f>
        <v>0</v>
      </c>
      <c r="BE9" s="120">
        <f>IF($C9,$C9,"")</f>
        <v>435</v>
      </c>
      <c r="BF9" s="136"/>
      <c r="BG9" s="137"/>
      <c r="BH9" s="138">
        <f>BG9+BF9</f>
        <v>0</v>
      </c>
      <c r="BI9" s="136"/>
      <c r="BJ9" s="137"/>
      <c r="BK9" s="139"/>
      <c r="BL9" s="136"/>
      <c r="BM9" s="137"/>
      <c r="BN9" s="138">
        <f>BM9+BL9</f>
        <v>0</v>
      </c>
      <c r="BO9" s="136"/>
      <c r="BP9" s="137"/>
      <c r="BQ9" s="139"/>
      <c r="BR9" s="140"/>
      <c r="BS9" s="141"/>
      <c r="BT9" s="142"/>
      <c r="BU9" s="143">
        <f>IF($C9,$C9,"")</f>
        <v>435</v>
      </c>
      <c r="BV9" s="144"/>
      <c r="BW9" s="145"/>
    </row>
    <row r="10" ht="24.95" customHeight="1">
      <c r="A10" s="106">
        <f>IF(C10,RANK(B10,$B$5:$B$35),"")</f>
        <v>6</v>
      </c>
      <c r="B10" s="107">
        <f>IF(C10,(O10+AM10+BD10+BT10),"")</f>
        <v>270</v>
      </c>
      <c r="C10" s="233">
        <v>427</v>
      </c>
      <c r="D10" t="s" s="149">
        <v>215</v>
      </c>
      <c r="E10" t="s" s="190">
        <v>216</v>
      </c>
      <c r="F10" t="s" s="149">
        <v>118</v>
      </c>
      <c r="G10" t="s" s="112">
        <v>210</v>
      </c>
      <c r="H10" t="s" s="113">
        <v>95</v>
      </c>
      <c r="I10" s="153"/>
      <c r="J10" s="115">
        <f>IF(C10,AL10,"")</f>
        <v>6</v>
      </c>
      <c r="K10" s="153"/>
      <c r="L10" s="154"/>
      <c r="M10" s="155"/>
      <c r="N10" s="115">
        <v>6</v>
      </c>
      <c r="O10" s="119">
        <f>IF(N10,VLOOKUP(N10,'Point'!$A$3:$B$122,2),0)</f>
        <v>135</v>
      </c>
      <c r="P10" s="156"/>
      <c r="Q10" s="121">
        <v>0</v>
      </c>
      <c r="R10" s="122">
        <v>0</v>
      </c>
      <c r="S10" s="123">
        <v>0</v>
      </c>
      <c r="T10" s="125">
        <f>IF(S10&lt;&gt;"",Q10*3600+R10*60+S10,"")</f>
        <v>0</v>
      </c>
      <c r="U10" s="121">
        <v>0</v>
      </c>
      <c r="V10" s="122">
        <v>2</v>
      </c>
      <c r="W10" s="152">
        <v>19</v>
      </c>
      <c r="X10" s="150">
        <v>51</v>
      </c>
      <c r="Y10" s="125">
        <f>IF(W10&lt;&gt;"",U10*3600+V10*60+W10+X10/100,"")</f>
        <v>139.51</v>
      </c>
      <c r="Z10" s="125">
        <f>IF(X10&lt;&gt;"",Y10-T10,"")</f>
        <v>139.51</v>
      </c>
      <c r="AA10" s="121">
        <v>0</v>
      </c>
      <c r="AB10" s="122">
        <v>0</v>
      </c>
      <c r="AC10" s="123">
        <v>0</v>
      </c>
      <c r="AD10" s="125">
        <f>IF(AC10&lt;&gt;"",AA10*3600+AB10*60+AC10,"")</f>
        <v>0</v>
      </c>
      <c r="AE10" s="121">
        <v>0</v>
      </c>
      <c r="AF10" s="151">
        <v>2</v>
      </c>
      <c r="AG10" s="151">
        <v>11</v>
      </c>
      <c r="AH10" s="152">
        <v>71</v>
      </c>
      <c r="AI10" s="125">
        <f>IF(AG10&lt;&gt;"",AE10*3600+AF10*60+AG10+AH10/100,"")</f>
        <v>131.71</v>
      </c>
      <c r="AJ10" s="125">
        <f>IF(AH10&lt;&gt;"",AI10-AD10,"")</f>
        <v>131.71</v>
      </c>
      <c r="AK10" s="106">
        <f>IF(OR(Z10&lt;&gt;"",AJ10&lt;&gt;""),MIN(Z10,AJ10),"")</f>
        <v>131.71</v>
      </c>
      <c r="AL10" s="132">
        <f>IF(AK10&lt;&gt;"",RANK(AK10,$AK$5:$AK$35,1),"")</f>
        <v>6</v>
      </c>
      <c r="AM10" s="119">
        <f>IF(AL10&lt;&gt;"",VLOOKUP(AL10,'Point'!$A$3:$B$122,2),0)</f>
        <v>135</v>
      </c>
      <c r="AN10" s="156"/>
      <c r="AO10" s="126"/>
      <c r="AP10" s="127"/>
      <c r="AQ10" s="128"/>
      <c r="AR10" t="s" s="129">
        <f>IF(AQ10&lt;&gt;"",AO10*3600+AP10*60+AQ10,"")</f>
      </c>
      <c r="AS10" s="126"/>
      <c r="AT10" s="127"/>
      <c r="AU10" s="128"/>
      <c r="AV10" t="s" s="133">
        <f>IF(AU10&lt;&gt;"",AS10*3600+AT10*60+AU10,"")</f>
      </c>
      <c r="AW10" t="s" s="134">
        <f>IF(AQ10&lt;&gt;"",AV10-AR10,"")</f>
      </c>
      <c r="AX10" s="135">
        <f>IF(AND(AW10&lt;&gt;"",AW10&gt;'Point'!$I$8),AW10-'Point'!$I$8,0)</f>
        <v>0</v>
      </c>
      <c r="AY10" s="132">
        <f>IF(AX10&lt;&gt;0,VLOOKUP(AX10,'Point'!$I$11:$J$48,2),0)</f>
        <v>0</v>
      </c>
      <c r="AZ10" s="128"/>
      <c r="BA10" t="s" s="134">
        <f>IF(AZ10&lt;&gt;"",AZ10-AY10,"")</f>
      </c>
      <c r="BB10" t="s" s="134">
        <f>IF(AV10&lt;&gt;"",BA10*10000-AW10,"")</f>
      </c>
      <c r="BC10" t="s" s="134">
        <f>IF(AZ10&lt;&gt;"",RANK(BB10,$BB$5:$BB$25,0),"")</f>
      </c>
      <c r="BD10" s="119">
        <f>IF(BA10&lt;&gt;"",VLOOKUP(BC10,'Point'!$A$3:$B$122,2),0)</f>
        <v>0</v>
      </c>
      <c r="BE10" s="156"/>
      <c r="BF10" s="136"/>
      <c r="BG10" s="137"/>
      <c r="BH10" s="138">
        <f>BG10+BF10</f>
        <v>0</v>
      </c>
      <c r="BI10" s="136"/>
      <c r="BJ10" s="137"/>
      <c r="BK10" s="139"/>
      <c r="BL10" s="136"/>
      <c r="BM10" s="137"/>
      <c r="BN10" s="138">
        <f>BM10+BL10</f>
        <v>0</v>
      </c>
      <c r="BO10" s="136"/>
      <c r="BP10" s="137"/>
      <c r="BQ10" s="139"/>
      <c r="BR10" s="140"/>
      <c r="BS10" s="141"/>
      <c r="BT10" s="142"/>
      <c r="BU10" s="157"/>
      <c r="BV10" s="144"/>
      <c r="BW10" s="145"/>
    </row>
    <row r="11" ht="24.75" customHeight="1">
      <c r="A11" s="106">
        <f>IF(C11,RANK(B11,$B$5:$B$35),"")</f>
        <v>7</v>
      </c>
      <c r="B11" s="107">
        <f>IF(C11,(O11+AM11+BD11+BT11),"")</f>
        <v>267</v>
      </c>
      <c r="C11" s="240">
        <v>466</v>
      </c>
      <c r="D11" t="s" s="241">
        <v>217</v>
      </c>
      <c r="E11" t="s" s="110">
        <v>218</v>
      </c>
      <c r="F11" t="s" s="111">
        <v>123</v>
      </c>
      <c r="G11" t="s" s="112">
        <v>210</v>
      </c>
      <c r="H11" t="s" s="113">
        <v>95</v>
      </c>
      <c r="I11" s="114">
        <f>IF(C11,N11,"")</f>
        <v>5</v>
      </c>
      <c r="J11" s="115">
        <f>IF(C11,AL11,"")</f>
        <v>8</v>
      </c>
      <c r="K11" t="s" s="116">
        <f>IF(C11,BC11,"")</f>
      </c>
      <c r="L11" s="117">
        <f>IF(C11,BN11,"")</f>
        <v>0</v>
      </c>
      <c r="M11" s="118">
        <f>IF($C11,$C11,"")</f>
        <v>466</v>
      </c>
      <c r="N11" s="115">
        <v>5</v>
      </c>
      <c r="O11" s="119">
        <f>IF(N11,VLOOKUP(N11,'Point'!$A$3:$B$122,2),0)</f>
        <v>138</v>
      </c>
      <c r="P11" s="120">
        <f>IF($C11,$C11,"")</f>
        <v>466</v>
      </c>
      <c r="Q11" s="121">
        <v>0</v>
      </c>
      <c r="R11" s="122">
        <v>0</v>
      </c>
      <c r="S11" s="123">
        <v>0</v>
      </c>
      <c r="T11" s="125">
        <f>IF(S11&lt;&gt;"",Q11*3600+R11*60+S11,"")</f>
        <v>0</v>
      </c>
      <c r="U11" s="121">
        <v>0</v>
      </c>
      <c r="V11" s="122">
        <v>2</v>
      </c>
      <c r="W11" s="152">
        <v>19</v>
      </c>
      <c r="X11" s="150">
        <v>45</v>
      </c>
      <c r="Y11" s="125">
        <f>IF(W11&lt;&gt;"",U11*3600+V11*60+W11+X11/100,"")</f>
        <v>139.45</v>
      </c>
      <c r="Z11" s="125">
        <f>IF(X11&lt;&gt;"",Y11-T11,"")</f>
        <v>139.45</v>
      </c>
      <c r="AA11" s="121">
        <v>0</v>
      </c>
      <c r="AB11" s="122">
        <v>0</v>
      </c>
      <c r="AC11" s="123">
        <v>0</v>
      </c>
      <c r="AD11" s="125">
        <f>IF(AC11&lt;&gt;"",AA11*3600+AB11*60+AC11,"")</f>
        <v>0</v>
      </c>
      <c r="AE11" s="121">
        <v>0</v>
      </c>
      <c r="AF11" s="151">
        <v>2</v>
      </c>
      <c r="AG11" s="151">
        <v>13</v>
      </c>
      <c r="AH11" s="152">
        <v>70</v>
      </c>
      <c r="AI11" s="125">
        <f>IF(AG11&lt;&gt;"",AE11*3600+AF11*60+AG11+AH11/100,"")</f>
        <v>133.7</v>
      </c>
      <c r="AJ11" s="125">
        <f>IF(AH11&lt;&gt;"",AI11-AD11,"")</f>
        <v>133.7</v>
      </c>
      <c r="AK11" s="106">
        <f>IF(OR(Z11&lt;&gt;"",AJ11&lt;&gt;""),MIN(Z11,AJ11),"")</f>
        <v>133.7</v>
      </c>
      <c r="AL11" s="132">
        <f>IF(AK11&lt;&gt;"",RANK(AK11,$AK$5:$AK$35,1),"")</f>
        <v>8</v>
      </c>
      <c r="AM11" s="119">
        <f>IF(AL11&lt;&gt;"",VLOOKUP(AL11,'Point'!$A$3:$B$122,2),0)</f>
        <v>129</v>
      </c>
      <c r="AN11" s="120">
        <f>IF($C11,$C11,"")</f>
        <v>466</v>
      </c>
      <c r="AO11" s="126"/>
      <c r="AP11" s="127"/>
      <c r="AQ11" s="128"/>
      <c r="AR11" t="s" s="129">
        <f>IF(AQ11&lt;&gt;"",AO11*3600+AP11*60+AQ11,"")</f>
      </c>
      <c r="AS11" s="126"/>
      <c r="AT11" s="130"/>
      <c r="AU11" s="131"/>
      <c r="AV11" t="s" s="133">
        <f>IF(AU11&lt;&gt;"",AS11*3600+AT11*60+AU11,"")</f>
      </c>
      <c r="AW11" t="s" s="134">
        <f>IF(AQ11&lt;&gt;"",AV11-AR11,"")</f>
      </c>
      <c r="AX11" s="135">
        <f>IF(AND(AW11&lt;&gt;"",AW11&gt;'Point'!$I$8),AW11-'Point'!$I$8,0)</f>
        <v>0</v>
      </c>
      <c r="AY11" s="132">
        <f>IF(AX11&lt;&gt;0,VLOOKUP(AX11,'Point'!$I$11:$J$48,2),0)</f>
        <v>0</v>
      </c>
      <c r="AZ11" s="128"/>
      <c r="BA11" t="s" s="134">
        <f>IF(AZ11&lt;&gt;"",AZ11-AY11,"")</f>
      </c>
      <c r="BB11" t="s" s="134">
        <f>IF(AV11&lt;&gt;"",BA11*10000-AW11,"")</f>
      </c>
      <c r="BC11" t="s" s="134">
        <f>IF(AZ11&lt;&gt;"",RANK(BB11,$BB$5:$BB$25,0),"")</f>
      </c>
      <c r="BD11" s="119">
        <f>IF(BA11&lt;&gt;"",VLOOKUP(BC11,'Point'!$A$3:$B$122,2),0)</f>
        <v>0</v>
      </c>
      <c r="BE11" s="120">
        <f>IF($C11,$C11,"")</f>
        <v>466</v>
      </c>
      <c r="BF11" s="136"/>
      <c r="BG11" s="137"/>
      <c r="BH11" s="138">
        <f>BG11+BF11</f>
        <v>0</v>
      </c>
      <c r="BI11" s="136"/>
      <c r="BJ11" s="137"/>
      <c r="BK11" s="139"/>
      <c r="BL11" s="136"/>
      <c r="BM11" s="137"/>
      <c r="BN11" s="138">
        <f>BM11+BL11</f>
        <v>0</v>
      </c>
      <c r="BO11" s="136"/>
      <c r="BP11" s="137"/>
      <c r="BQ11" s="139"/>
      <c r="BR11" s="140"/>
      <c r="BS11" s="141"/>
      <c r="BT11" s="142"/>
      <c r="BU11" s="143">
        <f>IF($C12,$C12,"")</f>
        <v>403</v>
      </c>
      <c r="BV11" s="144"/>
      <c r="BW11" s="145"/>
    </row>
    <row r="12" ht="24.95" customHeight="1">
      <c r="A12" s="106">
        <f>IF(C12,RANK(B12,$B$5:$B$35),"")</f>
        <v>8</v>
      </c>
      <c r="B12" s="107">
        <f>IF(C12,(O12+AM12+BD12+BT12),"")</f>
        <v>252</v>
      </c>
      <c r="C12" s="108">
        <v>403</v>
      </c>
      <c r="D12" t="s" s="149">
        <v>219</v>
      </c>
      <c r="E12" t="s" s="190">
        <v>220</v>
      </c>
      <c r="F12" t="s" s="149">
        <v>131</v>
      </c>
      <c r="G12" t="s" s="112">
        <v>210</v>
      </c>
      <c r="H12" t="s" s="113">
        <v>95</v>
      </c>
      <c r="I12" s="114">
        <f>IF(C12,N12,"")</f>
        <v>4</v>
      </c>
      <c r="J12" s="115">
        <f>IF(C12,AL12,"")</f>
        <v>17</v>
      </c>
      <c r="K12" t="s" s="116">
        <f>IF(C12,BC12,"")</f>
      </c>
      <c r="L12" s="117">
        <f>IF(C12,BN12,"")</f>
        <v>0</v>
      </c>
      <c r="M12" s="118">
        <f>IF($C12,$C12,"")</f>
        <v>403</v>
      </c>
      <c r="N12" s="115">
        <v>4</v>
      </c>
      <c r="O12" s="119">
        <f>IF(N12,VLOOKUP(N12,'Point'!$A$3:$B$122,2),0)</f>
        <v>141</v>
      </c>
      <c r="P12" s="120">
        <f>IF($C12,$C12,"")</f>
        <v>403</v>
      </c>
      <c r="Q12" s="121">
        <v>0</v>
      </c>
      <c r="R12" s="122">
        <v>0</v>
      </c>
      <c r="S12" s="123">
        <v>0</v>
      </c>
      <c r="T12" s="125">
        <f>IF(S12&lt;&gt;"",Q12*3600+R12*60+S12,"")</f>
        <v>0</v>
      </c>
      <c r="U12" s="121">
        <v>0</v>
      </c>
      <c r="V12" s="122">
        <v>3</v>
      </c>
      <c r="W12" s="123">
        <v>39</v>
      </c>
      <c r="X12" s="150">
        <v>54</v>
      </c>
      <c r="Y12" s="125">
        <f>IF(W12&lt;&gt;"",U12*3600+V12*60+W12+X12/100,"")</f>
        <v>219.54</v>
      </c>
      <c r="Z12" s="125">
        <f>IF(X12&lt;&gt;"",Y12-T12,"")</f>
        <v>219.54</v>
      </c>
      <c r="AA12" s="121">
        <v>0</v>
      </c>
      <c r="AB12" s="122">
        <v>0</v>
      </c>
      <c r="AC12" s="123">
        <v>0</v>
      </c>
      <c r="AD12" s="125">
        <f>IF(AC12&lt;&gt;"",AA12*3600+AB12*60+AC12,"")</f>
        <v>0</v>
      </c>
      <c r="AE12" s="121">
        <v>0</v>
      </c>
      <c r="AF12" s="151">
        <v>2</v>
      </c>
      <c r="AG12" s="151">
        <v>29</v>
      </c>
      <c r="AH12" s="152">
        <v>91</v>
      </c>
      <c r="AI12" s="125">
        <f>IF(AG12&lt;&gt;"",AE12*3600+AF12*60+AG12+AH12/100,"")</f>
        <v>149.91</v>
      </c>
      <c r="AJ12" s="125">
        <f>IF(AH12&lt;&gt;"",AI12-AD12,"")</f>
        <v>149.91</v>
      </c>
      <c r="AK12" s="106">
        <f>IF(OR(Z12&lt;&gt;"",AJ12&lt;&gt;""),MIN(Z12,AJ12),"")</f>
        <v>149.91</v>
      </c>
      <c r="AL12" s="132">
        <f>IF(AK12&lt;&gt;"",RANK(AK12,$AK$5:$AK$35,1),"")</f>
        <v>17</v>
      </c>
      <c r="AM12" s="119">
        <f>IF(AL12&lt;&gt;"",VLOOKUP(AL12,'Point'!$A$3:$B$122,2),0)</f>
        <v>111</v>
      </c>
      <c r="AN12" s="120">
        <f>IF($C12,$C12,"")</f>
        <v>403</v>
      </c>
      <c r="AO12" s="126"/>
      <c r="AP12" s="127"/>
      <c r="AQ12" s="128"/>
      <c r="AR12" t="s" s="129">
        <f>IF(AQ12&lt;&gt;"",AO12*3600+AP12*60+AQ12,"")</f>
      </c>
      <c r="AS12" s="126"/>
      <c r="AT12" s="127"/>
      <c r="AU12" s="128"/>
      <c r="AV12" t="s" s="133">
        <f>IF(AU12&lt;&gt;"",AS12*3600+AT12*60+AU12,"")</f>
      </c>
      <c r="AW12" t="s" s="134">
        <f>IF(AQ12&lt;&gt;"",AV12-AR12,"")</f>
      </c>
      <c r="AX12" s="135">
        <f>IF(AND(AW12&lt;&gt;"",AW12&gt;'Point'!$I$8),AW12-'Point'!$I$8,0)</f>
        <v>0</v>
      </c>
      <c r="AY12" s="132">
        <f>IF(AX12&lt;&gt;0,VLOOKUP(AX12,'Point'!$I$11:$J$48,2),0)</f>
        <v>0</v>
      </c>
      <c r="AZ12" s="128"/>
      <c r="BA12" t="s" s="134">
        <f>IF(AZ12&lt;&gt;"",AZ12-AY12,"")</f>
      </c>
      <c r="BB12" t="s" s="134">
        <f>IF(AV12&lt;&gt;"",BA12*10000-AW12,"")</f>
      </c>
      <c r="BC12" t="s" s="134">
        <f>IF(AZ12&lt;&gt;"",RANK(BB12,$BB$5:$BB$25,0),"")</f>
      </c>
      <c r="BD12" s="119">
        <f>IF(BA12&lt;&gt;"",VLOOKUP(BC12,'Point'!$A$3:$B$122,2),0)</f>
        <v>0</v>
      </c>
      <c r="BE12" s="120">
        <f>IF($C12,$C12,"")</f>
        <v>403</v>
      </c>
      <c r="BF12" s="136"/>
      <c r="BG12" s="137"/>
      <c r="BH12" s="138">
        <f>BG12+BF12</f>
        <v>0</v>
      </c>
      <c r="BI12" s="136"/>
      <c r="BJ12" s="137"/>
      <c r="BK12" s="139"/>
      <c r="BL12" s="136"/>
      <c r="BM12" s="137"/>
      <c r="BN12" s="138">
        <f>BM12+BL12</f>
        <v>0</v>
      </c>
      <c r="BO12" s="136"/>
      <c r="BP12" s="137"/>
      <c r="BQ12" s="139"/>
      <c r="BR12" s="140"/>
      <c r="BS12" s="141"/>
      <c r="BT12" s="142"/>
      <c r="BU12" s="143">
        <f>IF($C12,$C12,"")</f>
        <v>403</v>
      </c>
      <c r="BV12" s="144"/>
      <c r="BW12" s="145"/>
    </row>
    <row r="13" ht="24.95" customHeight="1">
      <c r="A13" s="106">
        <f>IF(C13,RANK(B13,$B$5:$B$35),"")</f>
        <v>9</v>
      </c>
      <c r="B13" s="107">
        <f>IF(C13,(O13+AM13+BD13+BT13),"")</f>
        <v>246</v>
      </c>
      <c r="C13" s="108">
        <v>436</v>
      </c>
      <c r="D13" t="s" s="149">
        <v>221</v>
      </c>
      <c r="E13" t="s" s="190">
        <v>222</v>
      </c>
      <c r="F13" t="s" s="149">
        <v>209</v>
      </c>
      <c r="G13" t="s" s="112">
        <v>210</v>
      </c>
      <c r="H13" t="s" s="113">
        <v>95</v>
      </c>
      <c r="I13" s="153"/>
      <c r="J13" s="115">
        <f>IF(C13,AL13,"")</f>
        <v>10</v>
      </c>
      <c r="K13" s="153"/>
      <c r="L13" s="154"/>
      <c r="M13" s="155"/>
      <c r="N13" s="115">
        <v>12</v>
      </c>
      <c r="O13" s="119">
        <f>IF(N13,VLOOKUP(N13,'Point'!$A$3:$B$122,2),0)</f>
        <v>121</v>
      </c>
      <c r="P13" s="156"/>
      <c r="Q13" s="121">
        <v>0</v>
      </c>
      <c r="R13" s="122">
        <v>0</v>
      </c>
      <c r="S13" s="123">
        <v>0</v>
      </c>
      <c r="T13" s="125">
        <f>IF(S13&lt;&gt;"",Q13*3600+R13*60+S13,"")</f>
        <v>0</v>
      </c>
      <c r="U13" s="121">
        <v>0</v>
      </c>
      <c r="V13" s="122">
        <v>2</v>
      </c>
      <c r="W13" s="152">
        <v>20</v>
      </c>
      <c r="X13" s="150">
        <v>98</v>
      </c>
      <c r="Y13" s="125">
        <f>IF(W13&lt;&gt;"",U13*3600+V13*60+W13+X13/100,"")</f>
        <v>140.98</v>
      </c>
      <c r="Z13" s="125">
        <f>IF(X13&lt;&gt;"",Y13-T13,"")</f>
        <v>140.98</v>
      </c>
      <c r="AA13" s="121">
        <v>0</v>
      </c>
      <c r="AB13" s="122">
        <v>0</v>
      </c>
      <c r="AC13" s="123">
        <v>0</v>
      </c>
      <c r="AD13" s="125">
        <f>IF(AC13&lt;&gt;"",AA13*3600+AB13*60+AC13,"")</f>
        <v>0</v>
      </c>
      <c r="AE13" s="121">
        <v>0</v>
      </c>
      <c r="AF13" s="151">
        <v>2</v>
      </c>
      <c r="AG13" s="151">
        <v>14</v>
      </c>
      <c r="AH13" s="152">
        <v>91</v>
      </c>
      <c r="AI13" s="125">
        <f>IF(AG13&lt;&gt;"",AE13*3600+AF13*60+AG13+AH13/100,"")</f>
        <v>134.91</v>
      </c>
      <c r="AJ13" s="125">
        <f>IF(AH13&lt;&gt;"",AI13-AD13,"")</f>
        <v>134.91</v>
      </c>
      <c r="AK13" s="106">
        <f>IF(OR(Z13&lt;&gt;"",AJ13&lt;&gt;""),MIN(Z13,AJ13),"")</f>
        <v>134.91</v>
      </c>
      <c r="AL13" s="132">
        <f>IF(AK13&lt;&gt;"",RANK(AK13,$AK$5:$AK$35,1),"")</f>
        <v>10</v>
      </c>
      <c r="AM13" s="119">
        <f>IF(AL13&lt;&gt;"",VLOOKUP(AL13,'Point'!$A$3:$B$122,2),0)</f>
        <v>125</v>
      </c>
      <c r="AN13" s="156"/>
      <c r="AO13" s="126"/>
      <c r="AP13" s="127"/>
      <c r="AQ13" s="128"/>
      <c r="AR13" t="s" s="129">
        <f>IF(AQ13&lt;&gt;"",AO13*3600+AP13*60+AQ13,"")</f>
      </c>
      <c r="AS13" s="126"/>
      <c r="AT13" s="127"/>
      <c r="AU13" s="128"/>
      <c r="AV13" t="s" s="133">
        <f>IF(AU13&lt;&gt;"",AS13*3600+AT13*60+AU13,"")</f>
      </c>
      <c r="AW13" t="s" s="134">
        <f>IF(AQ13&lt;&gt;"",AV13-AR13,"")</f>
      </c>
      <c r="AX13" s="135">
        <f>IF(AND(AW13&lt;&gt;"",AW13&gt;'Point'!$I$8),AW13-'Point'!$I$8,0)</f>
        <v>0</v>
      </c>
      <c r="AY13" s="132">
        <f>IF(AX13&lt;&gt;0,VLOOKUP(AX13,'Point'!$I$11:$J$48,2),0)</f>
        <v>0</v>
      </c>
      <c r="AZ13" s="128"/>
      <c r="BA13" t="s" s="134">
        <f>IF(AZ13&lt;&gt;"",AZ13-AY13,"")</f>
      </c>
      <c r="BB13" t="s" s="134">
        <f>IF(AV13&lt;&gt;"",BA13*10000-AW13,"")</f>
      </c>
      <c r="BC13" t="s" s="134">
        <f>IF(AZ13&lt;&gt;"",RANK(BB13,$BB$5:$BB$25,0),"")</f>
      </c>
      <c r="BD13" s="119">
        <f>IF(BA13&lt;&gt;"",VLOOKUP(BC13,'Point'!$A$3:$B$122,2),0)</f>
        <v>0</v>
      </c>
      <c r="BE13" s="156"/>
      <c r="BF13" s="136"/>
      <c r="BG13" s="137"/>
      <c r="BH13" s="138">
        <f>BG13+BF13</f>
        <v>0</v>
      </c>
      <c r="BI13" s="136"/>
      <c r="BJ13" s="137"/>
      <c r="BK13" s="139"/>
      <c r="BL13" s="136"/>
      <c r="BM13" s="137"/>
      <c r="BN13" s="138">
        <f>BM13+BL13</f>
        <v>0</v>
      </c>
      <c r="BO13" s="136"/>
      <c r="BP13" s="137"/>
      <c r="BQ13" s="139"/>
      <c r="BR13" s="140"/>
      <c r="BS13" s="141"/>
      <c r="BT13" s="142"/>
      <c r="BU13" s="157"/>
      <c r="BV13" s="144"/>
      <c r="BW13" s="145"/>
    </row>
    <row r="14" ht="24.75" customHeight="1">
      <c r="A14" s="106">
        <f>IF(C14,RANK(B14,$B$5:$B$35),"")</f>
        <v>10</v>
      </c>
      <c r="B14" s="107">
        <f>IF(C14,(O14+AM14+BD14+BT14),"")</f>
        <v>242</v>
      </c>
      <c r="C14" s="242">
        <v>446</v>
      </c>
      <c r="D14" t="s" s="241">
        <v>223</v>
      </c>
      <c r="E14" t="s" s="110">
        <v>224</v>
      </c>
      <c r="F14" t="s" s="243">
        <v>225</v>
      </c>
      <c r="G14" t="s" s="183">
        <v>210</v>
      </c>
      <c r="H14" t="s" s="113">
        <v>95</v>
      </c>
      <c r="I14" s="114">
        <f>IF(C15,N14,"")</f>
        <v>11</v>
      </c>
      <c r="J14" s="115">
        <f>IF(C14,AL14,"")</f>
        <v>13</v>
      </c>
      <c r="K14" t="s" s="116">
        <f>IF(C15,BC14,"")</f>
      </c>
      <c r="L14" s="117">
        <f>IF(C15,BN14,"")</f>
        <v>0</v>
      </c>
      <c r="M14" s="118">
        <f>IF($C15,$C15,"")</f>
        <v>455</v>
      </c>
      <c r="N14" s="115">
        <v>11</v>
      </c>
      <c r="O14" s="119">
        <f>IF(N14,VLOOKUP(N14,'Point'!$A$3:$B$122,2),0)</f>
        <v>123</v>
      </c>
      <c r="P14" s="120">
        <f>IF($C15,$C15,"")</f>
        <v>455</v>
      </c>
      <c r="Q14" s="121">
        <v>0</v>
      </c>
      <c r="R14" s="122">
        <v>0</v>
      </c>
      <c r="S14" s="123">
        <v>0</v>
      </c>
      <c r="T14" s="125">
        <f>IF(S14&lt;&gt;"",Q14*3600+R14*60+S14,"")</f>
        <v>0</v>
      </c>
      <c r="U14" s="121">
        <v>0</v>
      </c>
      <c r="V14" s="122">
        <v>2</v>
      </c>
      <c r="W14" s="152">
        <v>21</v>
      </c>
      <c r="X14" s="150">
        <v>0</v>
      </c>
      <c r="Y14" s="125">
        <f>IF(W14&lt;&gt;"",U14*3600+V14*60+W14+X14/100,"")</f>
        <v>141</v>
      </c>
      <c r="Z14" s="125">
        <f>IF(X14&lt;&gt;"",Y14-T14,"")</f>
        <v>141</v>
      </c>
      <c r="AA14" s="121">
        <v>0</v>
      </c>
      <c r="AB14" s="122">
        <v>0</v>
      </c>
      <c r="AC14" s="123">
        <v>0</v>
      </c>
      <c r="AD14" s="125">
        <f>IF(AC14&lt;&gt;"",AA14*3600+AB14*60+AC14,"")</f>
        <v>0</v>
      </c>
      <c r="AE14" s="121">
        <v>0</v>
      </c>
      <c r="AF14" s="151">
        <v>2</v>
      </c>
      <c r="AG14" s="151">
        <v>27</v>
      </c>
      <c r="AH14" s="152">
        <v>62</v>
      </c>
      <c r="AI14" s="125">
        <f>IF(AG14&lt;&gt;"",AE14*3600+AF14*60+AG14+AH14/100,"")</f>
        <v>147.62</v>
      </c>
      <c r="AJ14" s="125">
        <f>IF(AH14&lt;&gt;"",AI14-AD14,"")</f>
        <v>147.62</v>
      </c>
      <c r="AK14" s="106">
        <f>IF(OR(Z14&lt;&gt;"",AJ14&lt;&gt;""),MIN(Z14,AJ14),"")</f>
        <v>141</v>
      </c>
      <c r="AL14" s="132">
        <f>IF(AK14&lt;&gt;"",RANK(AK14,$AK$5:$AK$35,1),"")</f>
        <v>13</v>
      </c>
      <c r="AM14" s="119">
        <f>IF(AL14&lt;&gt;"",VLOOKUP(AL14,'Point'!$A$3:$B$122,2),0)</f>
        <v>119</v>
      </c>
      <c r="AN14" s="120">
        <f>IF($C15,$C15,"")</f>
        <v>455</v>
      </c>
      <c r="AO14" s="126"/>
      <c r="AP14" s="127"/>
      <c r="AQ14" s="128"/>
      <c r="AR14" t="s" s="129">
        <f>IF(AQ14&lt;&gt;"",AO14*3600+AP14*60+AQ14,"")</f>
      </c>
      <c r="AS14" s="126"/>
      <c r="AT14" s="127"/>
      <c r="AU14" s="128"/>
      <c r="AV14" t="s" s="133">
        <f>IF(AU14&lt;&gt;"",AS14*3600+AT14*60+AU14,"")</f>
      </c>
      <c r="AW14" t="s" s="134">
        <f>IF(AQ14&lt;&gt;"",AV14-AR14,"")</f>
      </c>
      <c r="AX14" s="135">
        <f>IF(AND(AW14&lt;&gt;"",AW14&gt;'Point'!$I$8),AW14-'Point'!$I$8,0)</f>
        <v>0</v>
      </c>
      <c r="AY14" s="132">
        <f>IF(AX14&lt;&gt;0,VLOOKUP(AX14,'Point'!$I$11:$J$48,2),0)</f>
        <v>0</v>
      </c>
      <c r="AZ14" s="128"/>
      <c r="BA14" t="s" s="134">
        <f>IF(AZ14&lt;&gt;"",AZ14-AY14,"")</f>
      </c>
      <c r="BB14" t="s" s="134">
        <f>IF(AV14&lt;&gt;"",BA14*10000-AW14,"")</f>
      </c>
      <c r="BC14" t="s" s="134">
        <f>IF(AZ14&lt;&gt;"",RANK(BB14,$BB$5:$BB$25,0),"")</f>
      </c>
      <c r="BD14" s="119">
        <f>IF(BA14&lt;&gt;"",VLOOKUP(BC14,'Point'!$A$3:$B$122,2),0)</f>
        <v>0</v>
      </c>
      <c r="BE14" s="120">
        <f>IF($C15,$C15,"")</f>
        <v>455</v>
      </c>
      <c r="BF14" s="136"/>
      <c r="BG14" s="137"/>
      <c r="BH14" s="138">
        <f>BG14+BF14</f>
        <v>0</v>
      </c>
      <c r="BI14" s="136"/>
      <c r="BJ14" s="137"/>
      <c r="BK14" s="139"/>
      <c r="BL14" s="136"/>
      <c r="BM14" s="137"/>
      <c r="BN14" s="138">
        <f>BM14+BL14</f>
        <v>0</v>
      </c>
      <c r="BO14" s="136"/>
      <c r="BP14" s="137"/>
      <c r="BQ14" s="139"/>
      <c r="BR14" s="140"/>
      <c r="BS14" s="141"/>
      <c r="BT14" s="142"/>
      <c r="BU14" s="143">
        <f>IF($C15,$C15,"")</f>
        <v>455</v>
      </c>
      <c r="BV14" s="144"/>
      <c r="BW14" s="145"/>
    </row>
    <row r="15" ht="24.75" customHeight="1">
      <c r="A15" s="106">
        <f>IF(C15,RANK(B15,$B$5:$B$35),"")</f>
        <v>11</v>
      </c>
      <c r="B15" s="107">
        <f>IF(C15,(O15+AM15+BD15+BT15),"")</f>
        <v>240</v>
      </c>
      <c r="C15" s="240">
        <v>455</v>
      </c>
      <c r="D15" t="s" s="241">
        <v>80</v>
      </c>
      <c r="E15" t="s" s="110">
        <v>226</v>
      </c>
      <c r="F15" t="s" s="111">
        <v>227</v>
      </c>
      <c r="G15" t="s" s="112">
        <v>210</v>
      </c>
      <c r="H15" t="s" s="113">
        <v>95</v>
      </c>
      <c r="I15" s="114">
        <f>IF(C16,N15,"")</f>
        <v>9</v>
      </c>
      <c r="J15" s="115">
        <f>IF(C15,AL15,"")</f>
        <v>16</v>
      </c>
      <c r="K15" t="s" s="116">
        <f>IF(C16,BC15,"")</f>
      </c>
      <c r="L15" s="117">
        <f>IF(C16,BN15,"")</f>
        <v>0</v>
      </c>
      <c r="M15" s="118">
        <f>IF($C16,$C16,"")</f>
        <v>444</v>
      </c>
      <c r="N15" s="115">
        <v>9</v>
      </c>
      <c r="O15" s="119">
        <f>IF(N15,VLOOKUP(N15,'Point'!$A$3:$B$122,2),0)</f>
        <v>127</v>
      </c>
      <c r="P15" s="120">
        <f>IF($C16,$C16,"")</f>
        <v>444</v>
      </c>
      <c r="Q15" s="121">
        <v>0</v>
      </c>
      <c r="R15" s="122">
        <v>0</v>
      </c>
      <c r="S15" s="123">
        <v>0</v>
      </c>
      <c r="T15" s="125">
        <f>IF(S15&lt;&gt;"",Q15*3600+R15*60+S15,"")</f>
        <v>0</v>
      </c>
      <c r="U15" s="121">
        <v>0</v>
      </c>
      <c r="V15" s="122">
        <v>2</v>
      </c>
      <c r="W15" s="152">
        <v>29</v>
      </c>
      <c r="X15" s="150">
        <v>44</v>
      </c>
      <c r="Y15" s="125">
        <f>IF(W15&lt;&gt;"",U15*3600+V15*60+W15+X15/100,"")</f>
        <v>149.44</v>
      </c>
      <c r="Z15" s="125">
        <f>IF(X15&lt;&gt;"",Y15-T15,"")</f>
        <v>149.44</v>
      </c>
      <c r="AA15" s="121">
        <v>0</v>
      </c>
      <c r="AB15" s="122">
        <v>0</v>
      </c>
      <c r="AC15" s="123">
        <v>0</v>
      </c>
      <c r="AD15" s="125">
        <f>IF(AC15&lt;&gt;"",AA15*3600+AB15*60+AC15,"")</f>
        <v>0</v>
      </c>
      <c r="AE15" s="121">
        <v>0</v>
      </c>
      <c r="AF15" s="151">
        <v>3</v>
      </c>
      <c r="AG15" s="151">
        <v>48</v>
      </c>
      <c r="AH15" s="152">
        <v>83</v>
      </c>
      <c r="AI15" s="125">
        <f>IF(AG15&lt;&gt;"",AE15*3600+AF15*60+AG15+AH15/100,"")</f>
        <v>228.83</v>
      </c>
      <c r="AJ15" s="125">
        <f>IF(AH15&lt;&gt;"",AI15-AD15,"")</f>
        <v>228.83</v>
      </c>
      <c r="AK15" s="106">
        <f>IF(OR(Z15&lt;&gt;"",AJ15&lt;&gt;""),MIN(Z15,AJ15),"")</f>
        <v>149.44</v>
      </c>
      <c r="AL15" s="132">
        <f>IF(AK15&lt;&gt;"",RANK(AK15,$AK$5:$AK$35,1),"")</f>
        <v>16</v>
      </c>
      <c r="AM15" s="119">
        <f>IF(AL15&lt;&gt;"",VLOOKUP(AL15,'Point'!$A$3:$B$122,2),0)</f>
        <v>113</v>
      </c>
      <c r="AN15" s="120">
        <f>IF($C16,$C16,"")</f>
        <v>444</v>
      </c>
      <c r="AO15" s="126"/>
      <c r="AP15" s="127"/>
      <c r="AQ15" s="128"/>
      <c r="AR15" t="s" s="129">
        <f>IF(AQ15&lt;&gt;"",AO15*3600+AP15*60+AQ15,"")</f>
      </c>
      <c r="AS15" s="126"/>
      <c r="AT15" s="127"/>
      <c r="AU15" s="128"/>
      <c r="AV15" t="s" s="133">
        <f>IF(AU15&lt;&gt;"",AS15*3600+AT15*60+AU15,"")</f>
      </c>
      <c r="AW15" t="s" s="134">
        <f>IF(AQ15&lt;&gt;"",AV15-AR15,"")</f>
      </c>
      <c r="AX15" s="135">
        <f>IF(AND(AW15&lt;&gt;"",AW15&gt;'Point'!$I$8),AW15-'Point'!$I$8,0)</f>
        <v>0</v>
      </c>
      <c r="AY15" s="132">
        <f>IF(AX15&lt;&gt;0,VLOOKUP(AX15,'Point'!$I$11:$J$48,2),0)</f>
        <v>0</v>
      </c>
      <c r="AZ15" s="128"/>
      <c r="BA15" t="s" s="134">
        <f>IF(AZ15&lt;&gt;"",AZ15-AY15,"")</f>
      </c>
      <c r="BB15" t="s" s="134">
        <f>IF(AV15&lt;&gt;"",BA15*10000-AW15,"")</f>
      </c>
      <c r="BC15" t="s" s="134">
        <f>IF(AZ15&lt;&gt;"",RANK(BB15,$BB$5:$BB$25,0),"")</f>
      </c>
      <c r="BD15" s="119">
        <f>IF(BA15&lt;&gt;"",VLOOKUP(BC15,'Point'!$A$3:$B$122,2),0)</f>
        <v>0</v>
      </c>
      <c r="BE15" s="120">
        <f>IF($C16,$C16,"")</f>
        <v>444</v>
      </c>
      <c r="BF15" s="136"/>
      <c r="BG15" s="137"/>
      <c r="BH15" s="138">
        <v>31</v>
      </c>
      <c r="BI15" s="136"/>
      <c r="BJ15" s="137"/>
      <c r="BK15" s="139"/>
      <c r="BL15" s="136"/>
      <c r="BM15" s="137"/>
      <c r="BN15" s="138">
        <f>BM15+BL15</f>
        <v>0</v>
      </c>
      <c r="BO15" s="136"/>
      <c r="BP15" s="137"/>
      <c r="BQ15" s="139"/>
      <c r="BR15" s="140"/>
      <c r="BS15" s="141"/>
      <c r="BT15" s="142"/>
      <c r="BU15" s="143">
        <f>IF($C15,$C15,"")</f>
        <v>455</v>
      </c>
      <c r="BV15" s="144"/>
      <c r="BW15" s="145"/>
    </row>
    <row r="16" ht="24.75" customHeight="1">
      <c r="A16" s="106">
        <v>12</v>
      </c>
      <c r="B16" s="107">
        <f>IF(C16,(O16+AM16+BD16+BT16),"")</f>
        <v>240</v>
      </c>
      <c r="C16" s="233">
        <v>444</v>
      </c>
      <c r="D16" t="s" s="149">
        <v>228</v>
      </c>
      <c r="E16" t="s" s="190">
        <v>229</v>
      </c>
      <c r="F16" t="s" s="149">
        <v>123</v>
      </c>
      <c r="G16" t="s" s="112">
        <v>210</v>
      </c>
      <c r="H16" t="s" s="113">
        <v>95</v>
      </c>
      <c r="I16" s="153"/>
      <c r="J16" s="115">
        <f>IF(C16,AL16,"")</f>
        <v>2</v>
      </c>
      <c r="K16" s="153"/>
      <c r="L16" s="154"/>
      <c r="M16" s="155"/>
      <c r="N16" s="115">
        <v>30</v>
      </c>
      <c r="O16" s="119">
        <f>IF(N16,VLOOKUP(N16,'Point'!$A$3:$B$122,2),0)</f>
        <v>93</v>
      </c>
      <c r="P16" s="156"/>
      <c r="Q16" s="121">
        <v>0</v>
      </c>
      <c r="R16" s="122">
        <v>0</v>
      </c>
      <c r="S16" s="123">
        <v>0</v>
      </c>
      <c r="T16" s="125">
        <f>IF(S16&lt;&gt;"",Q16*3600+R16*60+S16,"")</f>
        <v>0</v>
      </c>
      <c r="U16" s="121">
        <v>0</v>
      </c>
      <c r="V16" s="122">
        <v>2</v>
      </c>
      <c r="W16" s="152">
        <v>7</v>
      </c>
      <c r="X16" s="150">
        <v>13</v>
      </c>
      <c r="Y16" s="125">
        <f>IF(W16&lt;&gt;"",U16*3600+V16*60+W16+X16/100,"")</f>
        <v>127.13</v>
      </c>
      <c r="Z16" s="125">
        <f>IF(X16&lt;&gt;"",Y16-T16,"")</f>
        <v>127.13</v>
      </c>
      <c r="AA16" s="121">
        <v>0</v>
      </c>
      <c r="AB16" s="122">
        <v>0</v>
      </c>
      <c r="AC16" s="123">
        <v>0</v>
      </c>
      <c r="AD16" s="125">
        <f>IF(AC16&lt;&gt;"",AA16*3600+AB16*60+AC16,"")</f>
        <v>0</v>
      </c>
      <c r="AE16" s="121">
        <v>0</v>
      </c>
      <c r="AF16" s="151">
        <v>2</v>
      </c>
      <c r="AG16" s="151">
        <v>9</v>
      </c>
      <c r="AH16" s="152">
        <v>94</v>
      </c>
      <c r="AI16" s="125">
        <f>IF(AG16&lt;&gt;"",AE16*3600+AF16*60+AG16+AH16/100,"")</f>
        <v>129.94</v>
      </c>
      <c r="AJ16" s="125">
        <f>IF(AH16&lt;&gt;"",AI16-AD16,"")</f>
        <v>129.94</v>
      </c>
      <c r="AK16" s="106">
        <f>IF(OR(Z16&lt;&gt;"",AJ16&lt;&gt;""),MIN(Z16,AJ16),"")</f>
        <v>127.13</v>
      </c>
      <c r="AL16" s="132">
        <f>IF(AK16&lt;&gt;"",RANK(AK16,$AK$5:$AK$35,1),"")</f>
        <v>2</v>
      </c>
      <c r="AM16" s="119">
        <f>IF(AL16&lt;&gt;"",VLOOKUP(AL16,'Point'!$A$3:$B$122,2),0)</f>
        <v>147</v>
      </c>
      <c r="AN16" s="156"/>
      <c r="AO16" s="126"/>
      <c r="AP16" s="127"/>
      <c r="AQ16" s="128"/>
      <c r="AR16" t="s" s="129">
        <f>IF(AQ16&lt;&gt;"",AO16*3600+AP16*60+AQ16,"")</f>
      </c>
      <c r="AS16" s="126"/>
      <c r="AT16" s="127"/>
      <c r="AU16" s="128"/>
      <c r="AV16" t="s" s="133">
        <f>IF(AU16&lt;&gt;"",AS16*3600+AT16*60+AU16,"")</f>
      </c>
      <c r="AW16" t="s" s="134">
        <f>IF(AQ16&lt;&gt;"",AV16-AR16,"")</f>
      </c>
      <c r="AX16" s="135">
        <f>IF(AND(AW16&lt;&gt;"",AW16&gt;'Point'!$I$8),AW16-'Point'!$I$8,0)</f>
        <v>0</v>
      </c>
      <c r="AY16" s="132">
        <f>IF(AX16&lt;&gt;0,VLOOKUP(AX16,'Point'!$I$11:$J$48,2),0)</f>
        <v>0</v>
      </c>
      <c r="AZ16" s="128"/>
      <c r="BA16" t="s" s="134">
        <f>IF(AZ16&lt;&gt;"",AZ16-AY16,"")</f>
      </c>
      <c r="BB16" t="s" s="134">
        <f>IF(AV16&lt;&gt;"",BA16*10000-AW16,"")</f>
      </c>
      <c r="BC16" t="s" s="134">
        <f>IF(AZ16&lt;&gt;"",RANK(BB16,$BB$5:$BB$25,0),"")</f>
      </c>
      <c r="BD16" s="119">
        <f>IF(BA16&lt;&gt;"",VLOOKUP(BC16,'Point'!$A$3:$B$122,2),0)</f>
        <v>0</v>
      </c>
      <c r="BE16" s="156"/>
      <c r="BF16" s="136"/>
      <c r="BG16" s="137"/>
      <c r="BH16" s="138">
        <f>BG16+BF16</f>
        <v>0</v>
      </c>
      <c r="BI16" s="136"/>
      <c r="BJ16" s="137"/>
      <c r="BK16" s="139"/>
      <c r="BL16" s="136"/>
      <c r="BM16" s="137"/>
      <c r="BN16" s="138">
        <f>BM16+BL16</f>
        <v>0</v>
      </c>
      <c r="BO16" s="136"/>
      <c r="BP16" s="137"/>
      <c r="BQ16" s="139"/>
      <c r="BR16" s="140"/>
      <c r="BS16" s="141"/>
      <c r="BT16" s="142"/>
      <c r="BU16" s="157"/>
      <c r="BV16" s="144"/>
      <c r="BW16" s="145"/>
    </row>
    <row r="17" ht="24.75" customHeight="1">
      <c r="A17" s="106">
        <f>IF(C17,RANK(B17,$B$5:$B$35),"")</f>
        <v>13</v>
      </c>
      <c r="B17" s="107">
        <f>IF(C17,(O17+AM17+BD17+BT17),"")</f>
        <v>238</v>
      </c>
      <c r="C17" s="240">
        <v>458</v>
      </c>
      <c r="D17" t="s" s="241">
        <v>230</v>
      </c>
      <c r="E17" t="s" s="110">
        <v>231</v>
      </c>
      <c r="F17" t="s" s="111">
        <v>88</v>
      </c>
      <c r="G17" t="s" s="112">
        <v>210</v>
      </c>
      <c r="H17" t="s" s="113">
        <v>95</v>
      </c>
      <c r="I17" s="114">
        <f>IF(C18,N17,"")</f>
        <v>23</v>
      </c>
      <c r="J17" s="115">
        <f>IF(C17,AL17,"")</f>
        <v>5</v>
      </c>
      <c r="K17" t="s" s="116">
        <f>IF(C18,BC17,"")</f>
      </c>
      <c r="L17" s="117">
        <f>IF(C18,BN17,"")</f>
        <v>0</v>
      </c>
      <c r="M17" s="118">
        <f>IF($C18,$C18,"")</f>
        <v>443</v>
      </c>
      <c r="N17" s="115">
        <v>23</v>
      </c>
      <c r="O17" s="119">
        <f>IF(N17,VLOOKUP(N17,'Point'!$A$3:$B$122,2),0)</f>
        <v>100</v>
      </c>
      <c r="P17" s="120">
        <f>IF($C18,$C18,"")</f>
        <v>443</v>
      </c>
      <c r="Q17" s="121">
        <v>0</v>
      </c>
      <c r="R17" s="122">
        <v>0</v>
      </c>
      <c r="S17" s="123">
        <v>0</v>
      </c>
      <c r="T17" s="125">
        <f>IF(S17&lt;&gt;"",Q17*3600+R17*60+S17,"")</f>
        <v>0</v>
      </c>
      <c r="U17" s="121">
        <v>0</v>
      </c>
      <c r="V17" s="122">
        <v>2</v>
      </c>
      <c r="W17" s="123">
        <v>15</v>
      </c>
      <c r="X17" s="150">
        <v>84</v>
      </c>
      <c r="Y17" s="125">
        <f>IF(W17&lt;&gt;"",U17*3600+V17*60+W17+X17/100,"")</f>
        <v>135.84</v>
      </c>
      <c r="Z17" s="125">
        <f>IF(X17&lt;&gt;"",Y17-T17,"")</f>
        <v>135.84</v>
      </c>
      <c r="AA17" s="121">
        <v>0</v>
      </c>
      <c r="AB17" s="122">
        <v>0</v>
      </c>
      <c r="AC17" s="123">
        <v>0</v>
      </c>
      <c r="AD17" s="125">
        <f>IF(AC17&lt;&gt;"",AA17*3600+AB17*60+AC17,"")</f>
        <v>0</v>
      </c>
      <c r="AE17" s="121">
        <v>0</v>
      </c>
      <c r="AF17" s="151">
        <v>2</v>
      </c>
      <c r="AG17" s="151">
        <v>11</v>
      </c>
      <c r="AH17" s="152">
        <v>21</v>
      </c>
      <c r="AI17" s="125">
        <f>IF(AG17&lt;&gt;"",AE17*3600+AF17*60+AG17+AH17/100,"")</f>
        <v>131.21</v>
      </c>
      <c r="AJ17" s="125">
        <f>IF(AH17&lt;&gt;"",AI17-AD17,"")</f>
        <v>131.21</v>
      </c>
      <c r="AK17" s="106">
        <f>IF(OR(Z17&lt;&gt;"",AJ17&lt;&gt;""),MIN(Z17,AJ17),"")</f>
        <v>131.21</v>
      </c>
      <c r="AL17" s="132">
        <f>IF(AK17&lt;&gt;"",RANK(AK17,$AK$5:$AK$35,1),"")</f>
        <v>5</v>
      </c>
      <c r="AM17" s="119">
        <f>IF(AL17&lt;&gt;"",VLOOKUP(AL17,'Point'!$A$3:$B$122,2),0)</f>
        <v>138</v>
      </c>
      <c r="AN17" s="120">
        <f>IF($C18,$C18,"")</f>
        <v>443</v>
      </c>
      <c r="AO17" s="126"/>
      <c r="AP17" s="127"/>
      <c r="AQ17" s="128"/>
      <c r="AR17" t="s" s="129">
        <f>IF(AQ17&lt;&gt;"",AO17*3600+AP17*60+AQ17,"")</f>
      </c>
      <c r="AS17" s="126"/>
      <c r="AT17" s="127"/>
      <c r="AU17" s="128"/>
      <c r="AV17" t="s" s="133">
        <f>IF(AU17&lt;&gt;"",AS17*3600+AT17*60+AU17,"")</f>
      </c>
      <c r="AW17" t="s" s="134">
        <f>IF(AQ17&lt;&gt;"",AV17-AR17,"")</f>
      </c>
      <c r="AX17" s="135">
        <f>IF(AND(AW17&lt;&gt;"",AW17&gt;'Point'!$I$8),AW17-'Point'!$I$8,0)</f>
        <v>0</v>
      </c>
      <c r="AY17" s="132">
        <f>IF(AX17&lt;&gt;0,VLOOKUP(AX17,'Point'!$I$11:$J$48,2),0)</f>
        <v>0</v>
      </c>
      <c r="AZ17" s="128"/>
      <c r="BA17" t="s" s="134">
        <f>IF(AZ17&lt;&gt;"",AZ17-AY17,"")</f>
      </c>
      <c r="BB17" t="s" s="134">
        <f>IF(AV17&lt;&gt;"",BA17*10000-AW17,"")</f>
      </c>
      <c r="BC17" t="s" s="134">
        <f>IF(AZ17&lt;&gt;"",RANK(BB17,$BB$5:$BB$25,0),"")</f>
      </c>
      <c r="BD17" s="119">
        <f>IF(BA17&lt;&gt;"",VLOOKUP(BC17,'Point'!$A$3:$B$122,2),0)</f>
        <v>0</v>
      </c>
      <c r="BE17" s="120">
        <f>IF($C18,$C18,"")</f>
        <v>443</v>
      </c>
      <c r="BF17" s="136"/>
      <c r="BG17" s="137"/>
      <c r="BH17" s="138">
        <f>BG17+BF17</f>
        <v>0</v>
      </c>
      <c r="BI17" s="136"/>
      <c r="BJ17" s="137"/>
      <c r="BK17" s="139"/>
      <c r="BL17" s="136"/>
      <c r="BM17" s="137"/>
      <c r="BN17" s="138">
        <f>BM17+BL17</f>
        <v>0</v>
      </c>
      <c r="BO17" s="136"/>
      <c r="BP17" s="137"/>
      <c r="BQ17" s="139"/>
      <c r="BR17" s="140"/>
      <c r="BS17" s="141"/>
      <c r="BT17" s="142"/>
      <c r="BU17" s="143">
        <f>IF($C17,$C17,"")</f>
        <v>458</v>
      </c>
      <c r="BV17" s="144"/>
      <c r="BW17" s="145"/>
    </row>
    <row r="18" ht="24.75" customHeight="1">
      <c r="A18" s="106">
        <f>IF(C18,RANK(B18,$B$5:$B$35),"")</f>
        <v>14</v>
      </c>
      <c r="B18" s="107">
        <f>IF(C18,(O18+AM18+BD18+BT18),"")</f>
        <v>236</v>
      </c>
      <c r="C18" s="108">
        <v>443</v>
      </c>
      <c r="D18" t="s" s="237">
        <v>232</v>
      </c>
      <c r="E18" t="s" s="211">
        <v>233</v>
      </c>
      <c r="F18" t="s" s="237">
        <v>123</v>
      </c>
      <c r="G18" t="s" s="112">
        <v>210</v>
      </c>
      <c r="H18" t="s" s="113">
        <v>78</v>
      </c>
      <c r="I18" s="114">
        <f>IF(C18,N18,"")</f>
        <v>16</v>
      </c>
      <c r="J18" s="115">
        <f>IF(C18,AL18,"")</f>
        <v>11</v>
      </c>
      <c r="K18" t="s" s="116">
        <f>IF(C18,BC18,"")</f>
      </c>
      <c r="L18" s="117">
        <f>IF(C18,BN18,"")</f>
        <v>0</v>
      </c>
      <c r="M18" s="118">
        <f>IF($C18,$C18,"")</f>
        <v>443</v>
      </c>
      <c r="N18" s="115">
        <v>16</v>
      </c>
      <c r="O18" s="119">
        <f>IF(N18,VLOOKUP(N18,'Point'!$A$3:$B$122,2),0)</f>
        <v>113</v>
      </c>
      <c r="P18" s="120">
        <f>IF($C18,$C18,"")</f>
        <v>443</v>
      </c>
      <c r="Q18" s="121">
        <v>0</v>
      </c>
      <c r="R18" s="122">
        <v>0</v>
      </c>
      <c r="S18" s="123">
        <v>0</v>
      </c>
      <c r="T18" s="125">
        <f>IF(S18&lt;&gt;"",Q18*3600+R18*60+S18,"")</f>
        <v>0</v>
      </c>
      <c r="U18" s="121">
        <v>0</v>
      </c>
      <c r="V18" s="122">
        <v>2</v>
      </c>
      <c r="W18" s="152">
        <v>24</v>
      </c>
      <c r="X18" s="150">
        <v>54</v>
      </c>
      <c r="Y18" s="125">
        <f>IF(W18&lt;&gt;"",U18*3600+V18*60+W18+X18/100,"")</f>
        <v>144.54</v>
      </c>
      <c r="Z18" s="125">
        <f>IF(X18&lt;&gt;"",Y18-T18,"")</f>
        <v>144.54</v>
      </c>
      <c r="AA18" s="121">
        <v>0</v>
      </c>
      <c r="AB18" s="122">
        <v>0</v>
      </c>
      <c r="AC18" s="123">
        <v>0</v>
      </c>
      <c r="AD18" s="125">
        <f>IF(AC18&lt;&gt;"",AA18*3600+AB18*60+AC18,"")</f>
        <v>0</v>
      </c>
      <c r="AE18" s="121">
        <v>0</v>
      </c>
      <c r="AF18" s="151">
        <v>2</v>
      </c>
      <c r="AG18" s="151">
        <v>16</v>
      </c>
      <c r="AH18" s="152">
        <v>58</v>
      </c>
      <c r="AI18" s="125">
        <f>IF(AG18&lt;&gt;"",AE18*3600+AF18*60+AG18+AH18/100,"")</f>
        <v>136.58</v>
      </c>
      <c r="AJ18" s="125">
        <f>IF(AH18&lt;&gt;"",AI18-AD18,"")</f>
        <v>136.58</v>
      </c>
      <c r="AK18" s="106">
        <f>IF(OR(Z18&lt;&gt;"",AJ18&lt;&gt;""),MIN(Z18,AJ18),"")</f>
        <v>136.58</v>
      </c>
      <c r="AL18" s="132">
        <f>IF(AK18&lt;&gt;"",RANK(AK18,$AK$5:$AK$35,1),"")</f>
        <v>11</v>
      </c>
      <c r="AM18" s="119">
        <f>IF(AL18&lt;&gt;"",VLOOKUP(AL18,'Point'!$A$3:$B$122,2),0)</f>
        <v>123</v>
      </c>
      <c r="AN18" s="120">
        <f>IF($C18,$C18,"")</f>
        <v>443</v>
      </c>
      <c r="AO18" s="126"/>
      <c r="AP18" s="127"/>
      <c r="AQ18" s="128"/>
      <c r="AR18" t="s" s="129">
        <f>IF(AQ18&lt;&gt;"",AO18*3600+AP18*60+AQ18,"")</f>
      </c>
      <c r="AS18" s="126"/>
      <c r="AT18" s="130"/>
      <c r="AU18" s="131"/>
      <c r="AV18" t="s" s="133">
        <f>IF(AU18&lt;&gt;"",AS18*3600+AT18*60+AU18,"")</f>
      </c>
      <c r="AW18" t="s" s="134">
        <f>IF(AQ18&lt;&gt;"",AV18-AR18,"")</f>
      </c>
      <c r="AX18" s="135">
        <f>IF(AND(AW18&lt;&gt;"",AW18&gt;'Point'!$I$8),AW18-'Point'!$I$8,0)</f>
        <v>0</v>
      </c>
      <c r="AY18" s="132">
        <f>IF(AX18&lt;&gt;0,VLOOKUP(AX18,'Point'!$I$11:$J$48,2),0)</f>
        <v>0</v>
      </c>
      <c r="AZ18" s="128"/>
      <c r="BA18" t="s" s="134">
        <f>IF(AZ18&lt;&gt;"",AZ18-AY18,"")</f>
      </c>
      <c r="BB18" t="s" s="134">
        <f>IF(AV18&lt;&gt;"",BA18*10000-AW18,"")</f>
      </c>
      <c r="BC18" t="s" s="134">
        <f>IF(AZ18&lt;&gt;"",RANK(BB18,$BB$5:$BB$25,0),"")</f>
      </c>
      <c r="BD18" s="119">
        <f>IF(BA18&lt;&gt;"",VLOOKUP(BC18,'Point'!$A$3:$B$122,2),0)</f>
        <v>0</v>
      </c>
      <c r="BE18" s="120">
        <f>IF($C18,$C18,"")</f>
        <v>443</v>
      </c>
      <c r="BF18" s="136"/>
      <c r="BG18" s="137"/>
      <c r="BH18" s="138">
        <f>BG18+BF18</f>
        <v>0</v>
      </c>
      <c r="BI18" s="136"/>
      <c r="BJ18" s="137"/>
      <c r="BK18" s="139"/>
      <c r="BL18" s="136"/>
      <c r="BM18" s="137"/>
      <c r="BN18" s="138">
        <f>BM18+BL18</f>
        <v>0</v>
      </c>
      <c r="BO18" s="136"/>
      <c r="BP18" s="137"/>
      <c r="BQ18" s="139"/>
      <c r="BR18" s="140"/>
      <c r="BS18" s="141"/>
      <c r="BT18" s="142"/>
      <c r="BU18" s="143">
        <f>IF($C18,$C18,"")</f>
        <v>443</v>
      </c>
      <c r="BV18" s="144"/>
      <c r="BW18" s="145"/>
    </row>
    <row r="19" ht="24.95" customHeight="1">
      <c r="A19" s="106">
        <v>15</v>
      </c>
      <c r="B19" s="107">
        <f>IF(C19,(O19+AM19+BD19+BT19),"")</f>
        <v>232</v>
      </c>
      <c r="C19" s="108">
        <v>428</v>
      </c>
      <c r="D19" t="s" s="237">
        <v>234</v>
      </c>
      <c r="E19" t="s" s="211">
        <v>235</v>
      </c>
      <c r="F19" t="s" s="237">
        <v>236</v>
      </c>
      <c r="G19" t="s" s="112">
        <v>210</v>
      </c>
      <c r="H19" t="s" s="113">
        <v>78</v>
      </c>
      <c r="I19" s="114">
        <f>IF(C19,N19,"")</f>
        <v>14</v>
      </c>
      <c r="J19" s="115">
        <f>IF(C19,AL19,"")</f>
        <v>15</v>
      </c>
      <c r="K19" t="s" s="116">
        <f>IF(C19,BC19,"")</f>
      </c>
      <c r="L19" s="117">
        <f>IF(C19,BN19,"")</f>
        <v>0</v>
      </c>
      <c r="M19" s="118">
        <f>IF($C19,$C19,"")</f>
        <v>428</v>
      </c>
      <c r="N19" s="115">
        <v>14</v>
      </c>
      <c r="O19" s="119">
        <f>IF(N19,VLOOKUP(N19,'Point'!$A$3:$B$122,2),0)</f>
        <v>117</v>
      </c>
      <c r="P19" s="120">
        <f>IF($C19,$C19,"")</f>
        <v>428</v>
      </c>
      <c r="Q19" s="121">
        <v>0</v>
      </c>
      <c r="R19" s="122">
        <v>0</v>
      </c>
      <c r="S19" s="123">
        <v>0</v>
      </c>
      <c r="T19" s="125">
        <f>IF(S19&lt;&gt;"",Q19*3600+R19*60+S19,"")</f>
        <v>0</v>
      </c>
      <c r="U19" s="121">
        <v>0</v>
      </c>
      <c r="V19" s="122">
        <v>2</v>
      </c>
      <c r="W19" s="152">
        <v>25</v>
      </c>
      <c r="X19" s="150">
        <v>2</v>
      </c>
      <c r="Y19" s="125">
        <f>IF(W19&lt;&gt;"",U19*3600+V19*60+W19+X19/100,"")</f>
        <v>145.02</v>
      </c>
      <c r="Z19" s="125">
        <f>IF(X19&lt;&gt;"",Y19-T19,"")</f>
        <v>145.02</v>
      </c>
      <c r="AA19" s="121">
        <v>0</v>
      </c>
      <c r="AB19" s="122">
        <v>0</v>
      </c>
      <c r="AC19" s="123">
        <v>0</v>
      </c>
      <c r="AD19" s="125">
        <f>IF(AC19&lt;&gt;"",AA19*3600+AB19*60+AC19,"")</f>
        <v>0</v>
      </c>
      <c r="AE19" s="121">
        <v>0</v>
      </c>
      <c r="AF19" s="151">
        <v>2</v>
      </c>
      <c r="AG19" s="151">
        <v>34</v>
      </c>
      <c r="AH19" s="152">
        <v>71</v>
      </c>
      <c r="AI19" s="125">
        <f>IF(AG19&lt;&gt;"",AE19*3600+AF19*60+AG19+AH19/100,"")</f>
        <v>154.71</v>
      </c>
      <c r="AJ19" s="125">
        <f>IF(AH19&lt;&gt;"",AI19-AD19,"")</f>
        <v>154.71</v>
      </c>
      <c r="AK19" s="106">
        <f>IF(OR(Z19&lt;&gt;"",AJ19&lt;&gt;""),MIN(Z19,AJ19),"")</f>
        <v>145.02</v>
      </c>
      <c r="AL19" s="132">
        <f>IF(AK19&lt;&gt;"",RANK(AK19,$AK$5:$AK$35,1),"")</f>
        <v>15</v>
      </c>
      <c r="AM19" s="119">
        <f>IF(AL19&lt;&gt;"",VLOOKUP(AL19,'Point'!$A$3:$B$122,2),0)</f>
        <v>115</v>
      </c>
      <c r="AN19" s="120">
        <f>IF($C19,$C19,"")</f>
        <v>428</v>
      </c>
      <c r="AO19" s="126"/>
      <c r="AP19" s="127"/>
      <c r="AQ19" s="128"/>
      <c r="AR19" t="s" s="129">
        <f>IF(AQ19&lt;&gt;"",AO19*3600+AP19*60+AQ19,"")</f>
      </c>
      <c r="AS19" s="126"/>
      <c r="AT19" s="130"/>
      <c r="AU19" s="131"/>
      <c r="AV19" t="s" s="133">
        <f>IF(AU19&lt;&gt;"",AS19*3600+AT19*60+AU19,"")</f>
      </c>
      <c r="AW19" t="s" s="134">
        <f>IF(AQ19&lt;&gt;"",AV19-AR19,"")</f>
      </c>
      <c r="AX19" s="135">
        <f>IF(AND(AW19&lt;&gt;"",AW19&gt;'Point'!$I$8),AW19-'Point'!$I$8,0)</f>
        <v>0</v>
      </c>
      <c r="AY19" s="132">
        <f>IF(AX19&lt;&gt;0,VLOOKUP(AX19,'Point'!$I$11:$J$48,2),0)</f>
        <v>0</v>
      </c>
      <c r="AZ19" s="128"/>
      <c r="BA19" t="s" s="134">
        <f>IF(AZ19&lt;&gt;"",AZ19-AY19,"")</f>
      </c>
      <c r="BB19" t="s" s="134">
        <f>IF(AV19&lt;&gt;"",BA19*10000-AW19,"")</f>
      </c>
      <c r="BC19" t="s" s="134">
        <f>IF(AZ19&lt;&gt;"",RANK(BB19,$BB$5:$BB$25,0),"")</f>
      </c>
      <c r="BD19" s="119">
        <f>IF(BA19&lt;&gt;"",VLOOKUP(BC19,'Point'!$A$3:$B$122,2),0)</f>
        <v>0</v>
      </c>
      <c r="BE19" s="120">
        <f>IF($C19,$C19,"")</f>
        <v>428</v>
      </c>
      <c r="BF19" s="136"/>
      <c r="BG19" s="137"/>
      <c r="BH19" s="138">
        <f>BG19+BF19</f>
        <v>0</v>
      </c>
      <c r="BI19" s="136"/>
      <c r="BJ19" s="137"/>
      <c r="BK19" s="139"/>
      <c r="BL19" s="136"/>
      <c r="BM19" s="137"/>
      <c r="BN19" s="138">
        <f>BM19+BL19</f>
        <v>0</v>
      </c>
      <c r="BO19" s="136"/>
      <c r="BP19" s="137"/>
      <c r="BQ19" s="139"/>
      <c r="BR19" s="140"/>
      <c r="BS19" s="141"/>
      <c r="BT19" s="142"/>
      <c r="BU19" s="143">
        <f>IF($C20,$C20,"")</f>
        <v>430</v>
      </c>
      <c r="BV19" s="144"/>
      <c r="BW19" s="145"/>
    </row>
    <row r="20" ht="24.95" customHeight="1">
      <c r="A20" s="106">
        <f>IF(C20,RANK(B20,$B$5:$B$35),"")</f>
        <v>16</v>
      </c>
      <c r="B20" s="107">
        <f>IF(C20,(O20+AM20+BD20+BT20),"")</f>
        <v>230</v>
      </c>
      <c r="C20" s="108">
        <v>430</v>
      </c>
      <c r="D20" t="s" s="244">
        <v>237</v>
      </c>
      <c r="E20" t="s" s="219">
        <v>238</v>
      </c>
      <c r="F20" t="s" s="244">
        <v>239</v>
      </c>
      <c r="G20" t="s" s="112">
        <v>210</v>
      </c>
      <c r="H20" t="s" s="113">
        <v>95</v>
      </c>
      <c r="I20" s="153"/>
      <c r="J20" s="115">
        <f>IF(C20,AL20,"")</f>
        <v>20</v>
      </c>
      <c r="K20" s="153"/>
      <c r="L20" s="154"/>
      <c r="M20" s="155"/>
      <c r="N20" s="115">
        <v>10</v>
      </c>
      <c r="O20" s="119">
        <f>IF(N20,VLOOKUP(N20,'Point'!$A$3:$B$122,2),0)</f>
        <v>125</v>
      </c>
      <c r="P20" s="156"/>
      <c r="Q20" s="121">
        <v>0</v>
      </c>
      <c r="R20" s="122">
        <v>0</v>
      </c>
      <c r="S20" s="123">
        <v>0</v>
      </c>
      <c r="T20" s="125">
        <f>IF(S20&lt;&gt;"",Q20*3600+R20*60+S20,"")</f>
        <v>0</v>
      </c>
      <c r="U20" s="121">
        <v>0</v>
      </c>
      <c r="V20" s="122">
        <v>2</v>
      </c>
      <c r="W20" s="152">
        <v>38</v>
      </c>
      <c r="X20" s="150">
        <v>85</v>
      </c>
      <c r="Y20" s="125">
        <f>IF(W20&lt;&gt;"",U20*3600+V20*60+W20+X20/100,"")</f>
        <v>158.85</v>
      </c>
      <c r="Z20" s="125">
        <f>IF(X20&lt;&gt;"",Y20-T20,"")</f>
        <v>158.85</v>
      </c>
      <c r="AA20" s="121">
        <v>0</v>
      </c>
      <c r="AB20" s="122">
        <v>0</v>
      </c>
      <c r="AC20" s="123">
        <v>0</v>
      </c>
      <c r="AD20" s="125">
        <f>IF(AC20&lt;&gt;"",AA20*3600+AB20*60+AC20,"")</f>
        <v>0</v>
      </c>
      <c r="AE20" s="121">
        <v>0</v>
      </c>
      <c r="AF20" s="151">
        <v>2</v>
      </c>
      <c r="AG20" s="151">
        <v>33</v>
      </c>
      <c r="AH20" s="152">
        <v>76</v>
      </c>
      <c r="AI20" s="125">
        <f>IF(AG20&lt;&gt;"",AE20*3600+AF20*60+AG20+AH20/100,"")</f>
        <v>153.76</v>
      </c>
      <c r="AJ20" s="125">
        <f>IF(AH20&lt;&gt;"",AI20-AD20,"")</f>
        <v>153.76</v>
      </c>
      <c r="AK20" s="106">
        <f>IF(OR(Z20&lt;&gt;"",AJ20&lt;&gt;""),MIN(Z20,AJ20),"")</f>
        <v>153.76</v>
      </c>
      <c r="AL20" s="132">
        <f>IF(AK20&lt;&gt;"",RANK(AK20,$AK$5:$AK$35,1),"")</f>
        <v>20</v>
      </c>
      <c r="AM20" s="119">
        <f>IF(AL20&lt;&gt;"",VLOOKUP(AL20,'Point'!$A$3:$B$122,2),0)</f>
        <v>105</v>
      </c>
      <c r="AN20" s="156"/>
      <c r="AO20" s="126"/>
      <c r="AP20" s="127"/>
      <c r="AQ20" s="128"/>
      <c r="AR20" t="s" s="129">
        <f>IF(AQ20&lt;&gt;"",AO20*3600+AP20*60+AQ20,"")</f>
      </c>
      <c r="AS20" s="126"/>
      <c r="AT20" s="127"/>
      <c r="AU20" s="128"/>
      <c r="AV20" t="s" s="133">
        <f>IF(AU20&lt;&gt;"",AS20*3600+AT20*60+AU20,"")</f>
      </c>
      <c r="AW20" t="s" s="134">
        <f>IF(AQ20&lt;&gt;"",AV20-AR20,"")</f>
      </c>
      <c r="AX20" s="135">
        <f>IF(AND(AW20&lt;&gt;"",AW20&gt;'Point'!$I$8),AW20-'Point'!$I$8,0)</f>
        <v>0</v>
      </c>
      <c r="AY20" s="132">
        <f>IF(AX20&lt;&gt;0,VLOOKUP(AX20,'Point'!$I$11:$J$48,2),0)</f>
        <v>0</v>
      </c>
      <c r="AZ20" s="128"/>
      <c r="BA20" t="s" s="134">
        <f>IF(AZ20&lt;&gt;"",AZ20-AY20,"")</f>
      </c>
      <c r="BB20" t="s" s="134">
        <f>IF(AV20&lt;&gt;"",BA20*10000-AW20,"")</f>
      </c>
      <c r="BC20" t="s" s="134">
        <f>IF(AZ20&lt;&gt;"",RANK(BB20,$BB$5:$BB$25,0),"")</f>
      </c>
      <c r="BD20" s="119">
        <f>IF(BA20&lt;&gt;"",VLOOKUP(BC20,'Point'!$A$3:$B$122,2),0)</f>
        <v>0</v>
      </c>
      <c r="BE20" s="156"/>
      <c r="BF20" s="136"/>
      <c r="BG20" s="137"/>
      <c r="BH20" s="138">
        <f>BG20+BF20</f>
        <v>0</v>
      </c>
      <c r="BI20" s="136"/>
      <c r="BJ20" s="137"/>
      <c r="BK20" s="139"/>
      <c r="BL20" s="136"/>
      <c r="BM20" s="137"/>
      <c r="BN20" s="138">
        <f>BM20+BL20</f>
        <v>0</v>
      </c>
      <c r="BO20" s="136"/>
      <c r="BP20" s="137"/>
      <c r="BQ20" s="139"/>
      <c r="BR20" s="140"/>
      <c r="BS20" s="141"/>
      <c r="BT20" s="142"/>
      <c r="BU20" s="157"/>
      <c r="BV20" s="144"/>
      <c r="BW20" s="145"/>
    </row>
    <row r="21" ht="24.75" customHeight="1">
      <c r="A21" s="106">
        <f>IF(C21,RANK(B21,$B$5:$B$35),"")</f>
        <v>17</v>
      </c>
      <c r="B21" s="107">
        <f>IF(C21,(O21+AM21+BD21+BT21),"")</f>
        <v>228</v>
      </c>
      <c r="C21" s="146">
        <v>494</v>
      </c>
      <c r="D21" t="s" s="165">
        <v>240</v>
      </c>
      <c r="E21" t="s" s="166">
        <v>75</v>
      </c>
      <c r="F21" t="s" s="165">
        <v>85</v>
      </c>
      <c r="G21" t="s" s="167">
        <v>210</v>
      </c>
      <c r="H21" t="s" s="113">
        <v>95</v>
      </c>
      <c r="I21" s="153"/>
      <c r="J21" s="115">
        <f>IF(C21,AL21,"")</f>
        <v>12</v>
      </c>
      <c r="K21" s="153"/>
      <c r="L21" s="154"/>
      <c r="M21" s="155"/>
      <c r="N21" s="115">
        <v>19</v>
      </c>
      <c r="O21" s="119">
        <f>IF(N21,VLOOKUP(N21,'Point'!$A$3:$B$122,2),0)</f>
        <v>107</v>
      </c>
      <c r="P21" s="156"/>
      <c r="Q21" s="121">
        <v>0</v>
      </c>
      <c r="R21" s="122">
        <v>0</v>
      </c>
      <c r="S21" s="123">
        <v>0</v>
      </c>
      <c r="T21" s="125">
        <f>IF(S21&lt;&gt;"",Q21*3600+R21*60+S21,"")</f>
        <v>0</v>
      </c>
      <c r="U21" s="121">
        <v>0</v>
      </c>
      <c r="V21" s="122">
        <v>2</v>
      </c>
      <c r="W21" s="152">
        <v>24</v>
      </c>
      <c r="X21" s="150">
        <v>21</v>
      </c>
      <c r="Y21" s="125">
        <f>IF(W21&lt;&gt;"",U21*3600+V21*60+W21+X21/100,"")</f>
        <v>144.21</v>
      </c>
      <c r="Z21" s="125">
        <f>IF(X21&lt;&gt;"",Y21-T21,"")</f>
        <v>144.21</v>
      </c>
      <c r="AA21" s="121">
        <v>0</v>
      </c>
      <c r="AB21" s="122">
        <v>0</v>
      </c>
      <c r="AC21" s="123">
        <v>0</v>
      </c>
      <c r="AD21" s="125">
        <f>IF(AC21&lt;&gt;"",AA21*3600+AB21*60+AC21,"")</f>
        <v>0</v>
      </c>
      <c r="AE21" s="121">
        <v>0</v>
      </c>
      <c r="AF21" s="151">
        <v>2</v>
      </c>
      <c r="AG21" s="151">
        <v>17</v>
      </c>
      <c r="AH21" s="152">
        <v>7</v>
      </c>
      <c r="AI21" s="125">
        <f>IF(AG21&lt;&gt;"",AE21*3600+AF21*60+AG21+AH21/100,"")</f>
        <v>137.07</v>
      </c>
      <c r="AJ21" s="125">
        <f>IF(AH21&lt;&gt;"",AI21-AD21,"")</f>
        <v>137.07</v>
      </c>
      <c r="AK21" s="106">
        <f>IF(OR(Z21&lt;&gt;"",AJ21&lt;&gt;""),MIN(Z21,AJ21),"")</f>
        <v>137.07</v>
      </c>
      <c r="AL21" s="132">
        <f>IF(AK21&lt;&gt;"",RANK(AK21,$AK$5:$AK$35,1),"")</f>
        <v>12</v>
      </c>
      <c r="AM21" s="119">
        <f>IF(AL21&lt;&gt;"",VLOOKUP(AL21,'Point'!$A$3:$B$122,2),0)</f>
        <v>121</v>
      </c>
      <c r="AN21" s="156"/>
      <c r="AO21" s="126"/>
      <c r="AP21" s="127"/>
      <c r="AQ21" s="128"/>
      <c r="AR21" t="s" s="129">
        <f>IF(AQ21&lt;&gt;"",AO21*3600+AP21*60+AQ21,"")</f>
      </c>
      <c r="AS21" s="126"/>
      <c r="AT21" s="127"/>
      <c r="AU21" s="128"/>
      <c r="AV21" t="s" s="133">
        <f>IF(AU21&lt;&gt;"",AS21*3600+AT21*60+AU21,"")</f>
      </c>
      <c r="AW21" t="s" s="134">
        <f>IF(AQ21&lt;&gt;"",AV21-AR21,"")</f>
      </c>
      <c r="AX21" s="135">
        <f>IF(AND(AW21&lt;&gt;"",AW21&gt;'Point'!$I$8),AW21-'Point'!$I$8,0)</f>
        <v>0</v>
      </c>
      <c r="AY21" s="132">
        <f>IF(AX21&lt;&gt;0,VLOOKUP(AX21,'Point'!$I$11:$J$48,2),0)</f>
        <v>0</v>
      </c>
      <c r="AZ21" s="128"/>
      <c r="BA21" t="s" s="134">
        <f>IF(AZ21&lt;&gt;"",AZ21-AY21,"")</f>
      </c>
      <c r="BB21" t="s" s="134">
        <f>IF(AV21&lt;&gt;"",BA21*10000-AW21,"")</f>
      </c>
      <c r="BC21" t="s" s="134">
        <f>IF(AZ21&lt;&gt;"",RANK(BB21,$BB$5:$BB$25,0),"")</f>
      </c>
      <c r="BD21" s="119">
        <f>IF(BA21&lt;&gt;"",VLOOKUP(BC21,'Point'!$A$3:$B$122,2),0)</f>
        <v>0</v>
      </c>
      <c r="BE21" s="156"/>
      <c r="BF21" s="136"/>
      <c r="BG21" s="137"/>
      <c r="BH21" s="138">
        <f>BG21+BF21</f>
        <v>0</v>
      </c>
      <c r="BI21" s="136"/>
      <c r="BJ21" s="137"/>
      <c r="BK21" s="139"/>
      <c r="BL21" s="136"/>
      <c r="BM21" s="137"/>
      <c r="BN21" s="138">
        <f>BM21+BL21</f>
        <v>0</v>
      </c>
      <c r="BO21" s="136"/>
      <c r="BP21" s="137"/>
      <c r="BQ21" s="139"/>
      <c r="BR21" s="140"/>
      <c r="BS21" s="141"/>
      <c r="BT21" s="142"/>
      <c r="BU21" s="157"/>
      <c r="BV21" s="144"/>
      <c r="BW21" s="145"/>
    </row>
    <row r="22" ht="24.75" customHeight="1">
      <c r="A22" s="106">
        <f>IF(C22,RANK(B22,$B$5:$B$35),"")</f>
        <v>18</v>
      </c>
      <c r="B22" s="107">
        <f>IF(C22,(O22+AM22+BD22+BT22),"")</f>
        <v>226</v>
      </c>
      <c r="C22" s="245">
        <v>476</v>
      </c>
      <c r="D22" t="s" s="246">
        <v>241</v>
      </c>
      <c r="E22" t="s" s="163">
        <v>242</v>
      </c>
      <c r="F22" t="s" s="164">
        <v>131</v>
      </c>
      <c r="G22" t="s" s="112">
        <v>210</v>
      </c>
      <c r="H22" t="s" s="113">
        <v>95</v>
      </c>
      <c r="I22" s="114">
        <f>IF(C23,N22,"")</f>
        <v>18</v>
      </c>
      <c r="J22" s="115">
        <f>IF(C22,AL22,"")</f>
        <v>14</v>
      </c>
      <c r="K22" t="s" s="116">
        <f>IF(C23,BC22,"")</f>
      </c>
      <c r="L22" s="117">
        <f>IF(C23,BN22,"")</f>
        <v>0</v>
      </c>
      <c r="M22" s="118">
        <f>IF($C23,$C23,"")</f>
        <v>495</v>
      </c>
      <c r="N22" s="115">
        <v>18</v>
      </c>
      <c r="O22" s="119">
        <f>IF(N22,VLOOKUP(N22,'Point'!$A$3:$B$122,2),0)</f>
        <v>109</v>
      </c>
      <c r="P22" s="120">
        <f>IF($C23,$C23,"")</f>
        <v>495</v>
      </c>
      <c r="Q22" s="121">
        <v>0</v>
      </c>
      <c r="R22" s="122">
        <v>0</v>
      </c>
      <c r="S22" s="123">
        <v>0</v>
      </c>
      <c r="T22" s="125">
        <f>IF(S22&lt;&gt;"",Q22*3600+R22*60+S22,"")</f>
        <v>0</v>
      </c>
      <c r="U22" s="121">
        <v>0</v>
      </c>
      <c r="V22" s="122">
        <v>2</v>
      </c>
      <c r="W22" s="123">
        <v>22</v>
      </c>
      <c r="X22" s="150">
        <v>16</v>
      </c>
      <c r="Y22" s="125">
        <f>IF(W22&lt;&gt;"",U22*3600+V22*60+W22+X22/100,"")</f>
        <v>142.16</v>
      </c>
      <c r="Z22" s="125">
        <f>IF(X22&lt;&gt;"",Y22-T22,"")</f>
        <v>142.16</v>
      </c>
      <c r="AA22" s="121">
        <v>0</v>
      </c>
      <c r="AB22" s="122">
        <v>0</v>
      </c>
      <c r="AC22" s="123">
        <v>0</v>
      </c>
      <c r="AD22" s="125">
        <f>IF(AC22&lt;&gt;"",AA22*3600+AB22*60+AC22,"")</f>
        <v>0</v>
      </c>
      <c r="AE22" s="121">
        <v>0</v>
      </c>
      <c r="AF22" s="151">
        <v>2</v>
      </c>
      <c r="AG22" s="151">
        <v>22</v>
      </c>
      <c r="AH22" s="152">
        <v>38</v>
      </c>
      <c r="AI22" s="125">
        <f>IF(AG22&lt;&gt;"",AE22*3600+AF22*60+AG22+AH22/100,"")</f>
        <v>142.38</v>
      </c>
      <c r="AJ22" s="125">
        <f>IF(AH22&lt;&gt;"",AI22-AD22,"")</f>
        <v>142.38</v>
      </c>
      <c r="AK22" s="106">
        <f>IF(OR(Z22&lt;&gt;"",AJ22&lt;&gt;""),MIN(Z22,AJ22),"")</f>
        <v>142.16</v>
      </c>
      <c r="AL22" s="132">
        <f>IF(AK22&lt;&gt;"",RANK(AK22,$AK$5:$AK$35,1),"")</f>
        <v>14</v>
      </c>
      <c r="AM22" s="119">
        <f>IF(AL22&lt;&gt;"",VLOOKUP(AL22,'Point'!$A$3:$B$122,2),0)</f>
        <v>117</v>
      </c>
      <c r="AN22" s="120">
        <f>IF($C23,$C23,"")</f>
        <v>495</v>
      </c>
      <c r="AO22" s="126"/>
      <c r="AP22" s="127"/>
      <c r="AQ22" s="128"/>
      <c r="AR22" t="s" s="129">
        <f>IF(AQ22&lt;&gt;"",AO22*3600+AP22*60+AQ22,"")</f>
      </c>
      <c r="AS22" s="126"/>
      <c r="AT22" s="127"/>
      <c r="AU22" s="128"/>
      <c r="AV22" t="s" s="133">
        <f>IF(AU22&lt;&gt;"",AS22*3600+AT22*60+AU22,"")</f>
      </c>
      <c r="AW22" t="s" s="134">
        <f>IF(AQ22&lt;&gt;"",AV22-AR22,"")</f>
      </c>
      <c r="AX22" s="135">
        <f>IF(AND(AW22&lt;&gt;"",AW22&gt;'Point'!$I$8),AW22-'Point'!$I$8,0)</f>
        <v>0</v>
      </c>
      <c r="AY22" s="132">
        <f>IF(AX22&lt;&gt;0,VLOOKUP(AX22,'Point'!$I$11:$J$48,2),0)</f>
        <v>0</v>
      </c>
      <c r="AZ22" s="128"/>
      <c r="BA22" t="s" s="134">
        <f>IF(AZ22&lt;&gt;"",AZ22-AY22,"")</f>
      </c>
      <c r="BB22" t="s" s="134">
        <f>IF(AV22&lt;&gt;"",BA22*10000-AW22,"")</f>
      </c>
      <c r="BC22" t="s" s="134">
        <f>IF(AZ22&lt;&gt;"",RANK(BB22,$BB$5:$BB$25,0),"")</f>
      </c>
      <c r="BD22" s="119">
        <f>IF(BA22&lt;&gt;"",VLOOKUP(BC22,'Point'!$A$3:$B$122,2),0)</f>
        <v>0</v>
      </c>
      <c r="BE22" s="120">
        <f>IF($C23,$C23,"")</f>
        <v>495</v>
      </c>
      <c r="BF22" s="136"/>
      <c r="BG22" s="137"/>
      <c r="BH22" s="138">
        <f>BG22+BF22</f>
        <v>0</v>
      </c>
      <c r="BI22" s="136"/>
      <c r="BJ22" s="137"/>
      <c r="BK22" s="139"/>
      <c r="BL22" s="136"/>
      <c r="BM22" s="137"/>
      <c r="BN22" s="138">
        <f>BM22+BL22</f>
        <v>0</v>
      </c>
      <c r="BO22" s="136"/>
      <c r="BP22" s="137"/>
      <c r="BQ22" s="139"/>
      <c r="BR22" s="140"/>
      <c r="BS22" s="141"/>
      <c r="BT22" s="142"/>
      <c r="BU22" s="143">
        <f>IF($C22,$C22,"")</f>
        <v>476</v>
      </c>
      <c r="BV22" s="144"/>
      <c r="BW22" s="145"/>
    </row>
    <row r="23" ht="24.75" customHeight="1">
      <c r="A23" s="106">
        <f>IF(C23,RANK(B23,$B$5:$B$35),"")</f>
        <v>19</v>
      </c>
      <c r="B23" s="107">
        <f>IF(C23,(O23+AM23+BD23+BT23),"")</f>
        <v>216</v>
      </c>
      <c r="C23" s="146">
        <v>495</v>
      </c>
      <c r="D23" t="s" s="247">
        <v>243</v>
      </c>
      <c r="E23" t="s" s="248">
        <v>137</v>
      </c>
      <c r="F23" t="s" s="247">
        <v>244</v>
      </c>
      <c r="G23" t="s" s="167">
        <v>210</v>
      </c>
      <c r="H23" t="s" s="113">
        <v>78</v>
      </c>
      <c r="I23" s="153"/>
      <c r="J23" s="115">
        <f>IF(C23,AL23,"")</f>
        <v>22</v>
      </c>
      <c r="K23" s="153"/>
      <c r="L23" s="154"/>
      <c r="M23" s="155"/>
      <c r="N23" s="115">
        <v>15</v>
      </c>
      <c r="O23" s="119">
        <f>IF(N23,VLOOKUP(N23,'Point'!$A$3:$B$122,2),0)</f>
        <v>115</v>
      </c>
      <c r="P23" s="156"/>
      <c r="Q23" s="121">
        <v>0</v>
      </c>
      <c r="R23" s="122">
        <v>0</v>
      </c>
      <c r="S23" s="123">
        <v>0</v>
      </c>
      <c r="T23" s="125">
        <f>IF(S23&lt;&gt;"",Q23*3600+R23*60+S23,"")</f>
        <v>0</v>
      </c>
      <c r="U23" s="121">
        <v>0</v>
      </c>
      <c r="V23" s="122">
        <v>2</v>
      </c>
      <c r="W23" s="152">
        <v>34</v>
      </c>
      <c r="X23" s="150">
        <v>53</v>
      </c>
      <c r="Y23" s="125">
        <f>IF(W23&lt;&gt;"",U23*3600+V23*60+W23+X23/100,"")</f>
        <v>154.53</v>
      </c>
      <c r="Z23" s="125">
        <f>IF(X23&lt;&gt;"",Y23-T23,"")</f>
        <v>154.53</v>
      </c>
      <c r="AA23" s="121">
        <v>0</v>
      </c>
      <c r="AB23" s="122">
        <v>0</v>
      </c>
      <c r="AC23" s="123">
        <v>0</v>
      </c>
      <c r="AD23" s="125">
        <f>IF(AC23&lt;&gt;"",AA23*3600+AB23*60+AC23,"")</f>
        <v>0</v>
      </c>
      <c r="AE23" s="121">
        <v>0</v>
      </c>
      <c r="AF23" s="151">
        <v>2</v>
      </c>
      <c r="AG23" s="151">
        <v>35</v>
      </c>
      <c r="AH23" s="152">
        <v>23</v>
      </c>
      <c r="AI23" s="125">
        <f>IF(AG23&lt;&gt;"",AE23*3600+AF23*60+AG23+AH23/100,"")</f>
        <v>155.23</v>
      </c>
      <c r="AJ23" s="125">
        <f>IF(AH23&lt;&gt;"",AI23-AD23,"")</f>
        <v>155.23</v>
      </c>
      <c r="AK23" s="106">
        <f>IF(OR(Z23&lt;&gt;"",AJ23&lt;&gt;""),MIN(Z23,AJ23),"")</f>
        <v>154.53</v>
      </c>
      <c r="AL23" s="132">
        <f>IF(AK23&lt;&gt;"",RANK(AK23,$AK$5:$AK$35,1),"")</f>
        <v>22</v>
      </c>
      <c r="AM23" s="119">
        <f>IF(AL23&lt;&gt;"",VLOOKUP(AL23,'Point'!$A$3:$B$122,2),0)</f>
        <v>101</v>
      </c>
      <c r="AN23" s="156"/>
      <c r="AO23" s="126"/>
      <c r="AP23" s="127"/>
      <c r="AQ23" s="128"/>
      <c r="AR23" t="s" s="129">
        <f>IF(AQ23&lt;&gt;"",AO23*3600+AP23*60+AQ23,"")</f>
      </c>
      <c r="AS23" s="126"/>
      <c r="AT23" s="127"/>
      <c r="AU23" s="128"/>
      <c r="AV23" t="s" s="133">
        <f>IF(AU23&lt;&gt;"",AS23*3600+AT23*60+AU23,"")</f>
      </c>
      <c r="AW23" t="s" s="134">
        <f>IF(AQ23&lt;&gt;"",AV23-AR23,"")</f>
      </c>
      <c r="AX23" s="135">
        <f>IF(AND(AW23&lt;&gt;"",AW23&gt;'Point'!$I$8),AW23-'Point'!$I$8,0)</f>
        <v>0</v>
      </c>
      <c r="AY23" s="132">
        <f>IF(AX23&lt;&gt;0,VLOOKUP(AX23,'Point'!$I$11:$J$48,2),0)</f>
        <v>0</v>
      </c>
      <c r="AZ23" s="128"/>
      <c r="BA23" t="s" s="134">
        <f>IF(AZ23&lt;&gt;"",AZ23-AY23,"")</f>
      </c>
      <c r="BB23" t="s" s="134">
        <f>IF(AV23&lt;&gt;"",BA23*10000-AW23,"")</f>
      </c>
      <c r="BC23" t="s" s="134">
        <f>IF(AZ23&lt;&gt;"",RANK(BB23,$BB$5:$BB$25,0),"")</f>
      </c>
      <c r="BD23" s="119">
        <f>IF(BA23&lt;&gt;"",VLOOKUP(BC23,'Point'!$A$3:$B$122,2),0)</f>
        <v>0</v>
      </c>
      <c r="BE23" s="156"/>
      <c r="BF23" s="136"/>
      <c r="BG23" s="137"/>
      <c r="BH23" s="138">
        <f>BG23+BF23</f>
        <v>0</v>
      </c>
      <c r="BI23" s="136"/>
      <c r="BJ23" s="137"/>
      <c r="BK23" s="139"/>
      <c r="BL23" s="136"/>
      <c r="BM23" s="137"/>
      <c r="BN23" s="138">
        <f>BM23+BL23</f>
        <v>0</v>
      </c>
      <c r="BO23" s="136"/>
      <c r="BP23" s="137"/>
      <c r="BQ23" s="139"/>
      <c r="BR23" s="140"/>
      <c r="BS23" s="141"/>
      <c r="BT23" s="142"/>
      <c r="BU23" s="157"/>
      <c r="BV23" s="144"/>
      <c r="BW23" s="145"/>
    </row>
    <row r="24" ht="24.95" customHeight="1">
      <c r="A24" s="106">
        <f>IF(C24,RANK(B24,$B$5:$B$35),"")</f>
        <v>20</v>
      </c>
      <c r="B24" s="107">
        <f>IF(C24,(O24+AM24+BD24+BT24),"")</f>
        <v>215</v>
      </c>
      <c r="C24" s="108">
        <v>402</v>
      </c>
      <c r="D24" t="s" s="149">
        <v>245</v>
      </c>
      <c r="E24" t="s" s="190">
        <v>218</v>
      </c>
      <c r="F24" t="s" s="149">
        <v>131</v>
      </c>
      <c r="G24" t="s" s="112">
        <v>210</v>
      </c>
      <c r="H24" t="s" s="113">
        <v>95</v>
      </c>
      <c r="I24" s="114">
        <f>IF(C25,N24,"")</f>
        <v>13</v>
      </c>
      <c r="J24" s="115">
        <f>IF(C24,AL24,"")</f>
        <v>27</v>
      </c>
      <c r="K24" t="s" s="116">
        <f>IF(C25,BC24,"")</f>
      </c>
      <c r="L24" s="117">
        <f>IF(C25,BN24,"")</f>
        <v>0</v>
      </c>
      <c r="M24" s="118">
        <f>IF($C25,$C25,"")</f>
        <v>404</v>
      </c>
      <c r="N24" s="115">
        <v>13</v>
      </c>
      <c r="O24" s="119">
        <f>IF(N24,VLOOKUP(N24,'Point'!$A$3:$B$122,2),0)</f>
        <v>119</v>
      </c>
      <c r="P24" s="120">
        <f>IF($C25,$C25,"")</f>
        <v>404</v>
      </c>
      <c r="Q24" s="121">
        <v>0</v>
      </c>
      <c r="R24" s="122">
        <v>0</v>
      </c>
      <c r="S24" s="123">
        <v>0</v>
      </c>
      <c r="T24" s="125">
        <f>IF(S24&lt;&gt;"",Q24*3600+R24*60+S24,"")</f>
        <v>0</v>
      </c>
      <c r="U24" s="121">
        <v>0</v>
      </c>
      <c r="V24" s="122">
        <v>2</v>
      </c>
      <c r="W24" s="152">
        <v>49</v>
      </c>
      <c r="X24" s="150">
        <v>52</v>
      </c>
      <c r="Y24" s="125">
        <f>IF(W24&lt;&gt;"",U24*3600+V24*60+W24+X24/100,"")</f>
        <v>169.52</v>
      </c>
      <c r="Z24" s="125">
        <f>IF(X24&lt;&gt;"",Y24-T24,"")</f>
        <v>169.52</v>
      </c>
      <c r="AA24" s="121">
        <v>0</v>
      </c>
      <c r="AB24" s="122">
        <v>0</v>
      </c>
      <c r="AC24" s="123">
        <v>0</v>
      </c>
      <c r="AD24" s="125">
        <f>IF(AC24&lt;&gt;"",AA24*3600+AB24*60+AC24,"")</f>
        <v>0</v>
      </c>
      <c r="AE24" s="121">
        <v>0</v>
      </c>
      <c r="AF24" s="151">
        <v>2</v>
      </c>
      <c r="AG24" s="151">
        <v>47</v>
      </c>
      <c r="AH24" s="152">
        <v>10</v>
      </c>
      <c r="AI24" s="125">
        <f>IF(AG24&lt;&gt;"",AE24*3600+AF24*60+AG24+AH24/100,"")</f>
        <v>167.1</v>
      </c>
      <c r="AJ24" s="125">
        <f>IF(AH24&lt;&gt;"",AI24-AD24,"")</f>
        <v>167.1</v>
      </c>
      <c r="AK24" s="106">
        <f>IF(OR(Z24&lt;&gt;"",AJ24&lt;&gt;""),MIN(Z24,AJ24),"")</f>
        <v>167.1</v>
      </c>
      <c r="AL24" s="132">
        <f>IF(AK24&lt;&gt;"",RANK(AK24,$AK$5:$AK$35,1),"")</f>
        <v>27</v>
      </c>
      <c r="AM24" s="119">
        <f>IF(AL24&lt;&gt;"",VLOOKUP(AL24,'Point'!$A$3:$B$122,2),0)</f>
        <v>96</v>
      </c>
      <c r="AN24" s="120">
        <f>IF($C25,$C25,"")</f>
        <v>404</v>
      </c>
      <c r="AO24" s="126"/>
      <c r="AP24" s="127"/>
      <c r="AQ24" s="128"/>
      <c r="AR24" t="s" s="129">
        <f>IF(AQ24&lt;&gt;"",AO24*3600+AP24*60+AQ24,"")</f>
      </c>
      <c r="AS24" s="126"/>
      <c r="AT24" s="130"/>
      <c r="AU24" s="131"/>
      <c r="AV24" t="s" s="133">
        <f>IF(AU24&lt;&gt;"",AS24*3600+AT24*60+AU24,"")</f>
      </c>
      <c r="AW24" t="s" s="134">
        <f>IF(AQ24&lt;&gt;"",AV24-AR24,"")</f>
      </c>
      <c r="AX24" s="135">
        <f>IF(AND(AW24&lt;&gt;"",AW24&gt;'Point'!$I$8),AW24-'Point'!$I$8,0)</f>
        <v>0</v>
      </c>
      <c r="AY24" s="132">
        <f>IF(AX24&lt;&gt;0,VLOOKUP(AX24,'Point'!$I$11:$J$48,2),0)</f>
        <v>0</v>
      </c>
      <c r="AZ24" s="128"/>
      <c r="BA24" t="s" s="134">
        <f>IF(AZ24&lt;&gt;"",AZ24-AY24,"")</f>
      </c>
      <c r="BB24" t="s" s="134">
        <f>IF(AV24&lt;&gt;"",BA24*10000-AW24,"")</f>
      </c>
      <c r="BC24" t="s" s="134">
        <f>IF(AZ24&lt;&gt;"",RANK(BB24,$BB$5:$BB$25,0),"")</f>
      </c>
      <c r="BD24" s="119">
        <f>IF(BA24&lt;&gt;"",VLOOKUP(BC24,'Point'!$A$3:$B$122,2),0)</f>
        <v>0</v>
      </c>
      <c r="BE24" s="120">
        <f>IF($C25,$C25,"")</f>
        <v>404</v>
      </c>
      <c r="BF24" s="136"/>
      <c r="BG24" s="137"/>
      <c r="BH24" s="138">
        <f>BG24+BF24</f>
        <v>0</v>
      </c>
      <c r="BI24" s="136"/>
      <c r="BJ24" s="137"/>
      <c r="BK24" s="139"/>
      <c r="BL24" s="136"/>
      <c r="BM24" s="137"/>
      <c r="BN24" s="138">
        <f>BM24+BL24</f>
        <v>0</v>
      </c>
      <c r="BO24" s="136"/>
      <c r="BP24" s="137"/>
      <c r="BQ24" s="139"/>
      <c r="BR24" s="140"/>
      <c r="BS24" s="141"/>
      <c r="BT24" s="142"/>
      <c r="BU24" s="143">
        <f>IF($C24,$C24,"")</f>
        <v>402</v>
      </c>
      <c r="BV24" s="144"/>
      <c r="BW24" s="145"/>
    </row>
    <row r="25" ht="24.95" customHeight="1">
      <c r="A25" s="106">
        <f>IF(C25,RANK(B25,$B$5:$B$35),"")</f>
        <v>21</v>
      </c>
      <c r="B25" s="107">
        <f>IF(C25,(O25+AM25+BD25+BT25),"")</f>
        <v>212</v>
      </c>
      <c r="C25" s="108">
        <v>404</v>
      </c>
      <c r="D25" t="s" s="237">
        <v>246</v>
      </c>
      <c r="E25" t="s" s="211">
        <v>247</v>
      </c>
      <c r="F25" t="s" s="237">
        <v>205</v>
      </c>
      <c r="G25" t="s" s="112">
        <v>210</v>
      </c>
      <c r="H25" t="s" s="113">
        <v>78</v>
      </c>
      <c r="I25" s="114">
        <f>IF(C26,N25,"")</f>
        <v>20</v>
      </c>
      <c r="J25" s="115">
        <f>IF(C25,AL25,"")</f>
        <v>19</v>
      </c>
      <c r="K25" t="s" s="116">
        <f>IF(C26,BC25,"")</f>
      </c>
      <c r="L25" s="117">
        <f>IF(C26,BN25,"")</f>
        <v>0</v>
      </c>
      <c r="M25" s="118">
        <f>IF($C26,$C26,"")</f>
        <v>447</v>
      </c>
      <c r="N25" s="115">
        <v>20</v>
      </c>
      <c r="O25" s="119">
        <f>IF(N25,VLOOKUP(N25,'Point'!$A$3:$B$122,2),0)</f>
        <v>105</v>
      </c>
      <c r="P25" s="120">
        <f>IF($C26,$C26,"")</f>
        <v>447</v>
      </c>
      <c r="Q25" s="121">
        <v>0</v>
      </c>
      <c r="R25" s="122">
        <v>0</v>
      </c>
      <c r="S25" s="123">
        <v>0</v>
      </c>
      <c r="T25" s="125">
        <f>IF(S25&lt;&gt;"",Q25*3600+R25*60+S25,"")</f>
        <v>0</v>
      </c>
      <c r="U25" s="121">
        <v>0</v>
      </c>
      <c r="V25" s="122">
        <v>2</v>
      </c>
      <c r="W25" s="123">
        <v>39</v>
      </c>
      <c r="X25" s="150">
        <v>21</v>
      </c>
      <c r="Y25" s="125">
        <f>IF(W25&lt;&gt;"",U25*3600+V25*60+W25+X25/100,"")</f>
        <v>159.21</v>
      </c>
      <c r="Z25" s="125">
        <f>IF(X25&lt;&gt;"",Y25-T25,"")</f>
        <v>159.21</v>
      </c>
      <c r="AA25" s="121">
        <v>0</v>
      </c>
      <c r="AB25" s="122">
        <v>0</v>
      </c>
      <c r="AC25" s="123">
        <v>0</v>
      </c>
      <c r="AD25" s="125">
        <f>IF(AC25&lt;&gt;"",AA25*3600+AB25*60+AC25,"")</f>
        <v>0</v>
      </c>
      <c r="AE25" s="121">
        <v>0</v>
      </c>
      <c r="AF25" s="151">
        <v>2</v>
      </c>
      <c r="AG25" s="151">
        <v>32</v>
      </c>
      <c r="AH25" s="152">
        <v>44</v>
      </c>
      <c r="AI25" s="125">
        <f>IF(AG25&lt;&gt;"",AE25*3600+AF25*60+AG25+AH25/100,"")</f>
        <v>152.44</v>
      </c>
      <c r="AJ25" s="125">
        <f>IF(AH25&lt;&gt;"",AI25-AD25,"")</f>
        <v>152.44</v>
      </c>
      <c r="AK25" s="106">
        <f>IF(OR(Z25&lt;&gt;"",AJ25&lt;&gt;""),MIN(Z25,AJ25),"")</f>
        <v>152.44</v>
      </c>
      <c r="AL25" s="132">
        <f>IF(AK25&lt;&gt;"",RANK(AK25,$AK$5:$AK$35,1),"")</f>
        <v>19</v>
      </c>
      <c r="AM25" s="119">
        <f>IF(AL25&lt;&gt;"",VLOOKUP(AL25,'Point'!$A$3:$B$122,2),0)</f>
        <v>107</v>
      </c>
      <c r="AN25" s="120">
        <f>IF($C26,$C26,"")</f>
        <v>447</v>
      </c>
      <c r="AO25" s="126"/>
      <c r="AP25" s="127"/>
      <c r="AQ25" s="128"/>
      <c r="AR25" t="s" s="129">
        <f>IF(AQ25&lt;&gt;"",AO25*3600+AP25*60+AQ25,"")</f>
      </c>
      <c r="AS25" s="126"/>
      <c r="AT25" s="127"/>
      <c r="AU25" s="128"/>
      <c r="AV25" t="s" s="133">
        <f>IF(AU25&lt;&gt;"",AS25*3600+AT25*60+AU25,"")</f>
      </c>
      <c r="AW25" t="s" s="134">
        <f>IF(AQ25&lt;&gt;"",AV25-AR25,"")</f>
      </c>
      <c r="AX25" s="135">
        <f>IF(AND(AW25&lt;&gt;"",AW25&gt;'Point'!$I$8),AW25-'Point'!$I$8,0)</f>
        <v>0</v>
      </c>
      <c r="AY25" s="132">
        <f>IF(AX25&lt;&gt;0,VLOOKUP(AX25,'Point'!$I$11:$J$48,2),0)</f>
        <v>0</v>
      </c>
      <c r="AZ25" s="128"/>
      <c r="BA25" t="s" s="134">
        <f>IF(AZ25&lt;&gt;"",AZ25-AY25,"")</f>
      </c>
      <c r="BB25" t="s" s="134">
        <f>IF(AV25&lt;&gt;"",BA25*10000-AW25,"")</f>
      </c>
      <c r="BC25" t="s" s="134">
        <f>IF(AZ25&lt;&gt;"",RANK(BB25,$BB$5:$BB$25,0),"")</f>
      </c>
      <c r="BD25" s="119">
        <f>IF(BA25&lt;&gt;"",VLOOKUP(BC25,'Point'!$A$3:$B$122,2),0)</f>
        <v>0</v>
      </c>
      <c r="BE25" s="120">
        <f>IF($C26,$C26,"")</f>
        <v>447</v>
      </c>
      <c r="BF25" s="136"/>
      <c r="BG25" s="137"/>
      <c r="BH25" s="138">
        <f>BG25+BF25</f>
        <v>0</v>
      </c>
      <c r="BI25" s="136"/>
      <c r="BJ25" s="137"/>
      <c r="BK25" s="139"/>
      <c r="BL25" s="136"/>
      <c r="BM25" s="137"/>
      <c r="BN25" s="138">
        <f>BM25+BL25</f>
        <v>0</v>
      </c>
      <c r="BO25" s="136"/>
      <c r="BP25" s="137"/>
      <c r="BQ25" s="139"/>
      <c r="BR25" s="140"/>
      <c r="BS25" s="141"/>
      <c r="BT25" s="142"/>
      <c r="BU25" s="143">
        <f>IF($C26,$C26,"")</f>
        <v>447</v>
      </c>
      <c r="BV25" s="144"/>
      <c r="BW25" s="145"/>
    </row>
    <row r="26" ht="24.75" customHeight="1">
      <c r="A26" s="106">
        <f>IF(C26,RANK(B26,$B$5:$B$35),"")</f>
        <v>22</v>
      </c>
      <c r="B26" s="107">
        <f>IF(C26,(O26+AM26+BD26+BT26),"")</f>
        <v>210</v>
      </c>
      <c r="C26" s="245">
        <v>447</v>
      </c>
      <c r="D26" t="s" s="246">
        <v>248</v>
      </c>
      <c r="E26" t="s" s="163">
        <v>249</v>
      </c>
      <c r="F26" t="s" s="164">
        <v>227</v>
      </c>
      <c r="G26" t="s" s="112">
        <v>210</v>
      </c>
      <c r="H26" t="s" s="113">
        <v>95</v>
      </c>
      <c r="I26" s="114">
        <f>IF(C27,N26,"")</f>
        <v>17</v>
      </c>
      <c r="J26" s="115">
        <f>IF(C26,AL26,"")</f>
        <v>24</v>
      </c>
      <c r="K26" t="s" s="116">
        <f>IF(C27,BC26,"")</f>
      </c>
      <c r="L26" s="117">
        <f>IF(C27,BN26,"")</f>
        <v>0</v>
      </c>
      <c r="M26" s="118">
        <f>IF($C27,$C27,"")</f>
        <v>484</v>
      </c>
      <c r="N26" s="115">
        <v>17</v>
      </c>
      <c r="O26" s="119">
        <f>IF(N26,VLOOKUP(N26,'Point'!$A$3:$B$122,2),0)</f>
        <v>111</v>
      </c>
      <c r="P26" s="120">
        <f>IF($C27,$C27,"")</f>
        <v>484</v>
      </c>
      <c r="Q26" s="121">
        <v>0</v>
      </c>
      <c r="R26" s="122">
        <v>0</v>
      </c>
      <c r="S26" s="123">
        <v>0</v>
      </c>
      <c r="T26" s="125">
        <f>IF(S26&lt;&gt;"",Q26*3600+R26*60+S26,"")</f>
        <v>0</v>
      </c>
      <c r="U26" s="121">
        <v>0</v>
      </c>
      <c r="V26" s="122">
        <v>2</v>
      </c>
      <c r="W26" s="123">
        <v>36</v>
      </c>
      <c r="X26" s="150">
        <v>42</v>
      </c>
      <c r="Y26" s="125">
        <f>IF(W26&lt;&gt;"",U26*3600+V26*60+W26+X26/100,"")</f>
        <v>156.42</v>
      </c>
      <c r="Z26" s="125">
        <f>IF(X26&lt;&gt;"",Y26-T26,"")</f>
        <v>156.42</v>
      </c>
      <c r="AA26" s="121">
        <v>0</v>
      </c>
      <c r="AB26" s="122">
        <v>0</v>
      </c>
      <c r="AC26" s="123">
        <v>0</v>
      </c>
      <c r="AD26" s="125">
        <f>IF(AC26&lt;&gt;"",AA26*3600+AB26*60+AC26,"")</f>
        <v>0</v>
      </c>
      <c r="AE26" s="121">
        <v>0</v>
      </c>
      <c r="AF26" s="151">
        <v>2</v>
      </c>
      <c r="AG26" s="151">
        <v>45</v>
      </c>
      <c r="AH26" s="152">
        <v>80</v>
      </c>
      <c r="AI26" s="125">
        <f>IF(AG26&lt;&gt;"",AE26*3600+AF26*60+AG26+AH26/100,"")</f>
        <v>165.8</v>
      </c>
      <c r="AJ26" s="125">
        <f>IF(AH26&lt;&gt;"",AI26-AD26,"")</f>
        <v>165.8</v>
      </c>
      <c r="AK26" s="106">
        <f>IF(OR(Z26&lt;&gt;"",AJ26&lt;&gt;""),MIN(Z26,AJ26),"")</f>
        <v>156.42</v>
      </c>
      <c r="AL26" s="132">
        <f>IF(AK26&lt;&gt;"",RANK(AK26,$AK$5:$AK$35,1),"")</f>
        <v>24</v>
      </c>
      <c r="AM26" s="119">
        <f>IF(AL26&lt;&gt;"",VLOOKUP(AL26,'Point'!$A$3:$B$122,2),0)</f>
        <v>99</v>
      </c>
      <c r="AN26" s="120">
        <f>IF($C27,$C27,"")</f>
        <v>484</v>
      </c>
      <c r="AO26" s="126"/>
      <c r="AP26" s="127"/>
      <c r="AQ26" s="128"/>
      <c r="AR26" t="s" s="129">
        <f>IF(AQ26&lt;&gt;"",AO26*3600+AP26*60+AQ26,"")</f>
      </c>
      <c r="AS26" s="126"/>
      <c r="AT26" s="130"/>
      <c r="AU26" s="131"/>
      <c r="AV26" t="s" s="133">
        <f>IF(AU26&lt;&gt;"",AS26*3600+AT26*60+AU26,"")</f>
      </c>
      <c r="AW26" t="s" s="134">
        <f>IF(AQ26&lt;&gt;"",AV26-AR26,"")</f>
      </c>
      <c r="AX26" s="135">
        <f>IF(AND(AW26&lt;&gt;"",AW26&gt;'Point'!$I$8),AW26-'Point'!$I$8,0)</f>
        <v>0</v>
      </c>
      <c r="AY26" s="132">
        <f>IF(AX26&lt;&gt;0,VLOOKUP(AX26,'Point'!$I$11:$J$48,2),0)</f>
        <v>0</v>
      </c>
      <c r="AZ26" s="128"/>
      <c r="BA26" t="s" s="134">
        <f>IF(AZ26&lt;&gt;"",AZ26-AY26,"")</f>
      </c>
      <c r="BB26" t="s" s="134">
        <f>IF(AV26&lt;&gt;"",BA26*10000-AW26,"")</f>
      </c>
      <c r="BC26" t="s" s="134">
        <f>IF(AZ26&lt;&gt;"",RANK(BB26,$BB$5:$BB$25,0),"")</f>
      </c>
      <c r="BD26" s="119">
        <f>IF(BA26&lt;&gt;"",VLOOKUP(BC26,'Point'!$A$3:$B$122,2),0)</f>
        <v>0</v>
      </c>
      <c r="BE26" s="120">
        <f>IF($C27,$C27,"")</f>
        <v>484</v>
      </c>
      <c r="BF26" s="136"/>
      <c r="BG26" s="137"/>
      <c r="BH26" s="138">
        <f>BG26+BF26</f>
        <v>0</v>
      </c>
      <c r="BI26" s="136"/>
      <c r="BJ26" s="137"/>
      <c r="BK26" s="139"/>
      <c r="BL26" s="136"/>
      <c r="BM26" s="137"/>
      <c r="BN26" s="138">
        <f>BM26+BL26</f>
        <v>0</v>
      </c>
      <c r="BO26" s="136"/>
      <c r="BP26" s="137"/>
      <c r="BQ26" s="139"/>
      <c r="BR26" s="140"/>
      <c r="BS26" s="141"/>
      <c r="BT26" s="142"/>
      <c r="BU26" s="143">
        <f>IF($C26,$C26,"")</f>
        <v>447</v>
      </c>
      <c r="BV26" s="144"/>
      <c r="BW26" s="145"/>
    </row>
    <row r="27" ht="24.75" customHeight="1">
      <c r="A27" s="106">
        <f>IF(C27,RANK(B27,$B$5:$B$35),"")</f>
        <v>23</v>
      </c>
      <c r="B27" s="107">
        <f>IF(C27,(O27+AM27+BD27+BT27),"")</f>
        <v>206</v>
      </c>
      <c r="C27" s="146">
        <v>484</v>
      </c>
      <c r="D27" t="s" s="249">
        <v>250</v>
      </c>
      <c r="E27" t="s" s="166">
        <v>251</v>
      </c>
      <c r="F27" t="s" s="249">
        <v>85</v>
      </c>
      <c r="G27" t="s" s="167">
        <v>210</v>
      </c>
      <c r="H27" t="s" s="113">
        <v>95</v>
      </c>
      <c r="I27" s="153"/>
      <c r="J27" s="115">
        <f>IF(C27,AL27,"")</f>
        <v>18</v>
      </c>
      <c r="K27" t="s" s="116">
        <f>IF(C27,BC27,"")</f>
      </c>
      <c r="L27" s="117">
        <f>IF(C27,BN27,"")</f>
        <v>0</v>
      </c>
      <c r="M27" s="118">
        <f>IF($C27,$C27,"")</f>
        <v>484</v>
      </c>
      <c r="N27" s="115">
        <v>26</v>
      </c>
      <c r="O27" s="119">
        <f>IF(N27,VLOOKUP(N27,'Point'!$A$3:$B$122,2),0)</f>
        <v>97</v>
      </c>
      <c r="P27" s="120">
        <f>IF($C27,$C27,"")</f>
        <v>484</v>
      </c>
      <c r="Q27" s="121">
        <v>0</v>
      </c>
      <c r="R27" s="122">
        <v>0</v>
      </c>
      <c r="S27" s="123">
        <v>0</v>
      </c>
      <c r="T27" s="125">
        <f>IF(S27&lt;&gt;"",Q27*3600+R27*60+S27,"")</f>
        <v>0</v>
      </c>
      <c r="U27" s="121">
        <v>0</v>
      </c>
      <c r="V27" s="122">
        <v>2</v>
      </c>
      <c r="W27" s="152">
        <v>40</v>
      </c>
      <c r="X27" s="150">
        <v>97</v>
      </c>
      <c r="Y27" s="125">
        <f>IF(W27&lt;&gt;"",U27*3600+V27*60+W27+X27/100,"")</f>
        <v>160.97</v>
      </c>
      <c r="Z27" s="125">
        <f>IF(X27&lt;&gt;"",Y27-T27,"")</f>
        <v>160.97</v>
      </c>
      <c r="AA27" s="121">
        <v>0</v>
      </c>
      <c r="AB27" s="122">
        <v>0</v>
      </c>
      <c r="AC27" s="123">
        <v>0</v>
      </c>
      <c r="AD27" s="125">
        <f>IF(AC27&lt;&gt;"",AA27*3600+AB27*60+AC27,"")</f>
        <v>0</v>
      </c>
      <c r="AE27" s="121">
        <v>0</v>
      </c>
      <c r="AF27" s="151">
        <v>2</v>
      </c>
      <c r="AG27" s="151">
        <v>31</v>
      </c>
      <c r="AH27" s="152">
        <v>34</v>
      </c>
      <c r="AI27" s="125">
        <f>IF(AG27&lt;&gt;"",AE27*3600+AF27*60+AG27+AH27/100,"")</f>
        <v>151.34</v>
      </c>
      <c r="AJ27" s="125">
        <f>IF(AH27&lt;&gt;"",AI27-AD27,"")</f>
        <v>151.34</v>
      </c>
      <c r="AK27" s="106">
        <f>IF(OR(Z27&lt;&gt;"",AJ27&lt;&gt;""),MIN(Z27,AJ27),"")</f>
        <v>151.34</v>
      </c>
      <c r="AL27" s="132">
        <f>IF(AK27&lt;&gt;"",RANK(AK27,$AK$5:$AK$35,1),"")</f>
        <v>18</v>
      </c>
      <c r="AM27" s="119">
        <f>IF(AL27&lt;&gt;"",VLOOKUP(AL27,'Point'!$A$3:$B$122,2),0)</f>
        <v>109</v>
      </c>
      <c r="AN27" s="120">
        <f>IF($C27,$C27,"")</f>
        <v>484</v>
      </c>
      <c r="AO27" s="126"/>
      <c r="AP27" s="127"/>
      <c r="AQ27" s="128"/>
      <c r="AR27" t="s" s="129">
        <f>IF(AQ27&lt;&gt;"",AO27*3600+AP27*60+AQ27,"")</f>
      </c>
      <c r="AS27" s="126"/>
      <c r="AT27" s="127"/>
      <c r="AU27" s="128"/>
      <c r="AV27" t="s" s="133">
        <f>IF(AU27&lt;&gt;"",AS27*3600+AT27*60+AU27,"")</f>
      </c>
      <c r="AW27" t="s" s="134">
        <f>IF(AQ27&lt;&gt;"",AV27-AR27,"")</f>
      </c>
      <c r="AX27" s="135">
        <f>IF(AND(AW27&lt;&gt;"",AW27&gt;'Point'!$I$8),AW27-'Point'!$I$8,0)</f>
        <v>0</v>
      </c>
      <c r="AY27" s="132">
        <f>IF(AX27&lt;&gt;0,VLOOKUP(AX27,'Point'!$I$11:$J$48,2),0)</f>
        <v>0</v>
      </c>
      <c r="AZ27" s="128"/>
      <c r="BA27" t="s" s="134">
        <f>IF(AZ27&lt;&gt;"",AZ27-AY27,"")</f>
      </c>
      <c r="BB27" t="s" s="134">
        <f>IF(AV27&lt;&gt;"",BA27*10000-AW27,"")</f>
      </c>
      <c r="BC27" t="s" s="134">
        <f>IF(AZ27&lt;&gt;"",RANK(BB27,$BB$5:$BB$25,0),"")</f>
      </c>
      <c r="BD27" s="119">
        <f>IF(BA27&lt;&gt;"",VLOOKUP(BC27,'Point'!$A$3:$B$122,2),0)</f>
        <v>0</v>
      </c>
      <c r="BE27" s="120">
        <f>IF($C27,$C27,"")</f>
        <v>484</v>
      </c>
      <c r="BF27" s="136"/>
      <c r="BG27" s="137"/>
      <c r="BH27" s="138">
        <f>BG27+BF27</f>
        <v>0</v>
      </c>
      <c r="BI27" s="136"/>
      <c r="BJ27" s="137"/>
      <c r="BK27" s="139"/>
      <c r="BL27" s="136"/>
      <c r="BM27" s="137"/>
      <c r="BN27" s="138">
        <f>BM27+BL27</f>
        <v>0</v>
      </c>
      <c r="BO27" s="136"/>
      <c r="BP27" s="137"/>
      <c r="BQ27" s="139"/>
      <c r="BR27" s="140"/>
      <c r="BS27" s="141"/>
      <c r="BT27" s="142"/>
      <c r="BU27" s="143">
        <f>IF($C27,$C27,"")</f>
        <v>484</v>
      </c>
      <c r="BV27" s="144"/>
      <c r="BW27" s="145"/>
    </row>
    <row r="28" ht="24.95" customHeight="1">
      <c r="A28" s="106">
        <f>IF(C28,RANK(B28,$B$5:$B$35),"")</f>
        <v>24</v>
      </c>
      <c r="B28" s="107">
        <f>IF(C28,(O28+AM28+BD28+BT28),"")</f>
        <v>204</v>
      </c>
      <c r="C28" s="108">
        <v>442</v>
      </c>
      <c r="D28" t="s" s="149">
        <v>252</v>
      </c>
      <c r="E28" t="s" s="190">
        <v>253</v>
      </c>
      <c r="F28" t="s" s="149">
        <v>123</v>
      </c>
      <c r="G28" t="s" s="112">
        <v>210</v>
      </c>
      <c r="H28" t="s" s="113">
        <v>95</v>
      </c>
      <c r="I28" s="153"/>
      <c r="J28" s="115">
        <f>IF(C28,AL28,"")</f>
        <v>21</v>
      </c>
      <c r="K28" s="153"/>
      <c r="L28" s="154"/>
      <c r="M28" s="155"/>
      <c r="N28" s="115">
        <v>22</v>
      </c>
      <c r="O28" s="119">
        <f>IF(N28,VLOOKUP(N28,'Point'!$A$3:$B$122,2),0)</f>
        <v>101</v>
      </c>
      <c r="P28" s="156"/>
      <c r="Q28" s="121">
        <v>0</v>
      </c>
      <c r="R28" s="122">
        <v>0</v>
      </c>
      <c r="S28" s="123">
        <v>0</v>
      </c>
      <c r="T28" s="125">
        <f>IF(S28&lt;&gt;"",Q28*3600+R28*60+S28,"")</f>
        <v>0</v>
      </c>
      <c r="U28" s="121">
        <v>0</v>
      </c>
      <c r="V28" s="122">
        <v>2</v>
      </c>
      <c r="W28" s="152">
        <v>35</v>
      </c>
      <c r="X28" s="150">
        <v>77</v>
      </c>
      <c r="Y28" s="125">
        <f>IF(W28&lt;&gt;"",U28*3600+V28*60+W28+X28/100,"")</f>
        <v>155.77</v>
      </c>
      <c r="Z28" s="125">
        <f>IF(X28&lt;&gt;"",Y28-T28,"")</f>
        <v>155.77</v>
      </c>
      <c r="AA28" s="121">
        <v>0</v>
      </c>
      <c r="AB28" s="122">
        <v>0</v>
      </c>
      <c r="AC28" s="123">
        <v>0</v>
      </c>
      <c r="AD28" s="125">
        <f>IF(AC28&lt;&gt;"",AA28*3600+AB28*60+AC28,"")</f>
        <v>0</v>
      </c>
      <c r="AE28" s="121">
        <v>0</v>
      </c>
      <c r="AF28" s="151">
        <v>2</v>
      </c>
      <c r="AG28" s="151">
        <v>33</v>
      </c>
      <c r="AH28" s="152">
        <v>99</v>
      </c>
      <c r="AI28" s="125">
        <f>IF(AG28&lt;&gt;"",AE28*3600+AF28*60+AG28+AH28/100,"")</f>
        <v>153.99</v>
      </c>
      <c r="AJ28" s="125">
        <f>IF(AH28&lt;&gt;"",AI28-AD28,"")</f>
        <v>153.99</v>
      </c>
      <c r="AK28" s="106">
        <f>IF(OR(Z28&lt;&gt;"",AJ28&lt;&gt;""),MIN(Z28,AJ28),"")</f>
        <v>153.99</v>
      </c>
      <c r="AL28" s="132">
        <f>IF(AK28&lt;&gt;"",RANK(AK28,$AK$5:$AK$35,1),"")</f>
        <v>21</v>
      </c>
      <c r="AM28" s="119">
        <f>IF(AL28&lt;&gt;"",VLOOKUP(AL28,'Point'!$A$3:$B$122,2),0)</f>
        <v>103</v>
      </c>
      <c r="AN28" s="156"/>
      <c r="AO28" s="126"/>
      <c r="AP28" s="127"/>
      <c r="AQ28" s="128"/>
      <c r="AR28" t="s" s="129">
        <f>IF(AQ28&lt;&gt;"",AO28*3600+AP28*60+AQ28,"")</f>
      </c>
      <c r="AS28" s="126"/>
      <c r="AT28" s="127"/>
      <c r="AU28" s="128"/>
      <c r="AV28" t="s" s="133">
        <f>IF(AU28&lt;&gt;"",AS28*3600+AT28*60+AU28,"")</f>
      </c>
      <c r="AW28" t="s" s="134">
        <f>IF(AQ28&lt;&gt;"",AV28-AR28,"")</f>
      </c>
      <c r="AX28" s="135">
        <f>IF(AND(AW28&lt;&gt;"",AW28&gt;'Point'!$I$8),AW28-'Point'!$I$8,0)</f>
        <v>0</v>
      </c>
      <c r="AY28" s="132">
        <f>IF(AX28&lt;&gt;0,VLOOKUP(AX28,'Point'!$I$11:$J$48,2),0)</f>
        <v>0</v>
      </c>
      <c r="AZ28" s="128"/>
      <c r="BA28" t="s" s="134">
        <f>IF(AZ28&lt;&gt;"",AZ28-AY28,"")</f>
      </c>
      <c r="BB28" t="s" s="134">
        <f>IF(AV28&lt;&gt;"",BA28*10000-AW28,"")</f>
      </c>
      <c r="BC28" t="s" s="134">
        <f>IF(AZ28&lt;&gt;"",RANK(BB28,$BB$5:$BB$25,0),"")</f>
      </c>
      <c r="BD28" s="119">
        <f>IF(BA28&lt;&gt;"",VLOOKUP(BC28,'Point'!$A$3:$B$122,2),0)</f>
        <v>0</v>
      </c>
      <c r="BE28" s="156"/>
      <c r="BF28" s="136"/>
      <c r="BG28" s="137"/>
      <c r="BH28" s="138">
        <f>BG28+BF28</f>
        <v>0</v>
      </c>
      <c r="BI28" s="136"/>
      <c r="BJ28" s="137"/>
      <c r="BK28" s="139"/>
      <c r="BL28" s="136"/>
      <c r="BM28" s="137"/>
      <c r="BN28" s="138">
        <f>BM28+BL28</f>
        <v>0</v>
      </c>
      <c r="BO28" s="136"/>
      <c r="BP28" s="137"/>
      <c r="BQ28" s="139"/>
      <c r="BR28" s="140"/>
      <c r="BS28" s="141"/>
      <c r="BT28" s="142"/>
      <c r="BU28" s="157"/>
      <c r="BV28" s="144"/>
      <c r="BW28" s="145"/>
    </row>
    <row r="29" ht="24.95" customHeight="1">
      <c r="A29" s="106">
        <f>IF(C29,RANK(B29,$B$5:$B$35),"")</f>
        <v>25</v>
      </c>
      <c r="B29" s="107">
        <f>IF(C29,(O29+AM29+BD29+BT29),"")</f>
        <v>203</v>
      </c>
      <c r="C29" s="108">
        <v>437</v>
      </c>
      <c r="D29" t="s" s="250">
        <v>254</v>
      </c>
      <c r="E29" t="s" s="251">
        <v>255</v>
      </c>
      <c r="F29" t="s" s="250">
        <v>256</v>
      </c>
      <c r="G29" t="s" s="112">
        <v>210</v>
      </c>
      <c r="H29" t="s" s="113">
        <v>78</v>
      </c>
      <c r="I29" s="153"/>
      <c r="J29" s="115">
        <f>IF(C29,AL29,"")</f>
        <v>23</v>
      </c>
      <c r="K29" s="153"/>
      <c r="L29" s="154"/>
      <c r="M29" s="155"/>
      <c r="N29" s="115">
        <v>21</v>
      </c>
      <c r="O29" s="119">
        <f>IF(N29,VLOOKUP(N29,'Point'!$A$3:$B$122,2),0)</f>
        <v>103</v>
      </c>
      <c r="P29" s="156"/>
      <c r="Q29" s="121">
        <v>0</v>
      </c>
      <c r="R29" s="122">
        <v>0</v>
      </c>
      <c r="S29" s="123">
        <v>0</v>
      </c>
      <c r="T29" s="125">
        <f>IF(S29&lt;&gt;"",Q29*3600+R29*60+S29,"")</f>
        <v>0</v>
      </c>
      <c r="U29" s="121">
        <v>0</v>
      </c>
      <c r="V29" s="122">
        <v>2</v>
      </c>
      <c r="W29" s="152">
        <v>46</v>
      </c>
      <c r="X29" s="150">
        <v>1</v>
      </c>
      <c r="Y29" s="125">
        <f>IF(W29&lt;&gt;"",U29*3600+V29*60+W29+X29/100,"")</f>
        <v>166.01</v>
      </c>
      <c r="Z29" s="125">
        <f>IF(X29&lt;&gt;"",Y29-T29,"")</f>
        <v>166.01</v>
      </c>
      <c r="AA29" s="121">
        <v>0</v>
      </c>
      <c r="AB29" s="122">
        <v>0</v>
      </c>
      <c r="AC29" s="123">
        <v>0</v>
      </c>
      <c r="AD29" s="125">
        <f>IF(AC29&lt;&gt;"",AA29*3600+AB29*60+AC29,"")</f>
        <v>0</v>
      </c>
      <c r="AE29" s="121">
        <v>0</v>
      </c>
      <c r="AF29" s="151">
        <v>2</v>
      </c>
      <c r="AG29" s="151">
        <v>35</v>
      </c>
      <c r="AH29" s="152">
        <v>10</v>
      </c>
      <c r="AI29" s="125">
        <f>IF(AG29&lt;&gt;"",AE29*3600+AF29*60+AG29+AH29/100,"")</f>
        <v>155.1</v>
      </c>
      <c r="AJ29" s="125">
        <f>IF(AH29&lt;&gt;"",AI29-AD29,"")</f>
        <v>155.1</v>
      </c>
      <c r="AK29" s="106">
        <f>IF(OR(Z29&lt;&gt;"",AJ29&lt;&gt;""),MIN(Z29,AJ29),"")</f>
        <v>155.1</v>
      </c>
      <c r="AL29" s="132">
        <f>IF(AK29&lt;&gt;"",RANK(AK29,$AK$5:$AK$35,1),"")</f>
        <v>23</v>
      </c>
      <c r="AM29" s="119">
        <f>IF(AL29&lt;&gt;"",VLOOKUP(AL29,'Point'!$A$3:$B$122,2),0)</f>
        <v>100</v>
      </c>
      <c r="AN29" s="156"/>
      <c r="AO29" s="126"/>
      <c r="AP29" s="127"/>
      <c r="AQ29" s="128"/>
      <c r="AR29" t="s" s="129">
        <f>IF(AQ29&lt;&gt;"",AO29*3600+AP29*60+AQ29,"")</f>
      </c>
      <c r="AS29" s="126"/>
      <c r="AT29" s="127"/>
      <c r="AU29" s="128"/>
      <c r="AV29" t="s" s="133">
        <f>IF(AU29&lt;&gt;"",AS29*3600+AT29*60+AU29,"")</f>
      </c>
      <c r="AW29" t="s" s="134">
        <f>IF(AQ29&lt;&gt;"",AV29-AR29,"")</f>
      </c>
      <c r="AX29" s="135">
        <f>IF(AND(AW29&lt;&gt;"",AW29&gt;'Point'!$I$8),AW29-'Point'!$I$8,0)</f>
        <v>0</v>
      </c>
      <c r="AY29" s="132">
        <f>IF(AX29&lt;&gt;0,VLOOKUP(AX29,'Point'!$I$11:$J$48,2),0)</f>
        <v>0</v>
      </c>
      <c r="AZ29" s="128"/>
      <c r="BA29" t="s" s="134">
        <f>IF(AZ29&lt;&gt;"",AZ29-AY29,"")</f>
      </c>
      <c r="BB29" t="s" s="134">
        <f>IF(AV29&lt;&gt;"",BA29*10000-AW29,"")</f>
      </c>
      <c r="BC29" t="s" s="134">
        <f>IF(AZ29&lt;&gt;"",RANK(BB29,$BB$5:$BB$25,0),"")</f>
      </c>
      <c r="BD29" s="119">
        <f>IF(BA29&lt;&gt;"",VLOOKUP(BC29,'Point'!$A$3:$B$122,2),0)</f>
        <v>0</v>
      </c>
      <c r="BE29" s="156"/>
      <c r="BF29" s="136"/>
      <c r="BG29" s="137"/>
      <c r="BH29" s="138">
        <f>BG29+BF29</f>
        <v>0</v>
      </c>
      <c r="BI29" s="136"/>
      <c r="BJ29" s="137"/>
      <c r="BK29" s="139"/>
      <c r="BL29" s="136"/>
      <c r="BM29" s="137"/>
      <c r="BN29" s="138">
        <f>BM29+BL29</f>
        <v>0</v>
      </c>
      <c r="BO29" s="136"/>
      <c r="BP29" s="137"/>
      <c r="BQ29" s="139"/>
      <c r="BR29" s="140"/>
      <c r="BS29" s="141"/>
      <c r="BT29" s="142"/>
      <c r="BU29" s="157"/>
      <c r="BV29" s="144"/>
      <c r="BW29" s="145"/>
    </row>
    <row r="30" ht="24.75" customHeight="1">
      <c r="A30" s="106">
        <f>IF(C30,RANK(B30,$B$5:$B$35),"")</f>
        <v>26</v>
      </c>
      <c r="B30" s="107">
        <f>IF(C30,(O30+AM30+BD30+BT30),"")</f>
        <v>194</v>
      </c>
      <c r="C30" s="146">
        <v>489</v>
      </c>
      <c r="D30" t="s" s="165">
        <v>257</v>
      </c>
      <c r="E30" t="s" s="166">
        <v>258</v>
      </c>
      <c r="F30" t="s" s="165">
        <v>85</v>
      </c>
      <c r="G30" t="s" s="167">
        <v>210</v>
      </c>
      <c r="H30" t="s" s="113">
        <v>95</v>
      </c>
      <c r="I30" s="153"/>
      <c r="J30" s="115">
        <f>IF(C30,AL30,"")</f>
        <v>28</v>
      </c>
      <c r="K30" s="153"/>
      <c r="L30" s="154"/>
      <c r="M30" s="155"/>
      <c r="N30" s="115">
        <v>24</v>
      </c>
      <c r="O30" s="119">
        <f>IF(N30,VLOOKUP(N30,'Point'!$A$3:$B$122,2),0)</f>
        <v>99</v>
      </c>
      <c r="P30" s="156"/>
      <c r="Q30" s="121">
        <v>0</v>
      </c>
      <c r="R30" s="122">
        <v>0</v>
      </c>
      <c r="S30" s="123">
        <v>0</v>
      </c>
      <c r="T30" s="125">
        <f>IF(S30&lt;&gt;"",Q30*3600+R30*60+S30,"")</f>
        <v>0</v>
      </c>
      <c r="U30" s="121">
        <v>0</v>
      </c>
      <c r="V30" s="122">
        <v>2</v>
      </c>
      <c r="W30" s="152">
        <v>52</v>
      </c>
      <c r="X30" s="150">
        <v>10</v>
      </c>
      <c r="Y30" s="125">
        <f>IF(W30&lt;&gt;"",U30*3600+V30*60+W30+X30/100,"")</f>
        <v>172.1</v>
      </c>
      <c r="Z30" s="125">
        <f>IF(X30&lt;&gt;"",Y30-T30,"")</f>
        <v>172.1</v>
      </c>
      <c r="AA30" s="121">
        <v>0</v>
      </c>
      <c r="AB30" s="122">
        <v>0</v>
      </c>
      <c r="AC30" s="123">
        <v>0</v>
      </c>
      <c r="AD30" s="125">
        <f>IF(AC30&lt;&gt;"",AA30*3600+AB30*60+AC30,"")</f>
        <v>0</v>
      </c>
      <c r="AE30" s="121">
        <v>0</v>
      </c>
      <c r="AF30" s="151">
        <v>2</v>
      </c>
      <c r="AG30" s="151">
        <v>48</v>
      </c>
      <c r="AH30" s="152">
        <v>45</v>
      </c>
      <c r="AI30" s="125">
        <f>IF(AG30&lt;&gt;"",AE30*3600+AF30*60+AG30+AH30/100,"")</f>
        <v>168.45</v>
      </c>
      <c r="AJ30" s="125">
        <f>IF(AH30&lt;&gt;"",AI30-AD30,"")</f>
        <v>168.45</v>
      </c>
      <c r="AK30" s="106">
        <f>IF(OR(Z30&lt;&gt;"",AJ30&lt;&gt;""),MIN(Z30,AJ30),"")</f>
        <v>168.45</v>
      </c>
      <c r="AL30" s="132">
        <f>IF(AK30&lt;&gt;"",RANK(AK30,$AK$5:$AK$35,1),"")</f>
        <v>28</v>
      </c>
      <c r="AM30" s="119">
        <f>IF(AL30&lt;&gt;"",VLOOKUP(AL30,'Point'!$A$3:$B$122,2),0)</f>
        <v>95</v>
      </c>
      <c r="AN30" s="156"/>
      <c r="AO30" s="126"/>
      <c r="AP30" s="127"/>
      <c r="AQ30" s="128"/>
      <c r="AR30" t="s" s="129">
        <f>IF(AQ30&lt;&gt;"",AO30*3600+AP30*60+AQ30,"")</f>
      </c>
      <c r="AS30" s="126"/>
      <c r="AT30" s="127"/>
      <c r="AU30" s="128"/>
      <c r="AV30" t="s" s="133">
        <f>IF(AU30&lt;&gt;"",AS30*3600+AT30*60+AU30,"")</f>
      </c>
      <c r="AW30" t="s" s="134">
        <f>IF(AQ30&lt;&gt;"",AV30-AR30,"")</f>
      </c>
      <c r="AX30" s="135">
        <f>IF(AND(AW30&lt;&gt;"",AW30&gt;'Point'!$I$8),AW30-'Point'!$I$8,0)</f>
        <v>0</v>
      </c>
      <c r="AY30" s="132">
        <f>IF(AX30&lt;&gt;0,VLOOKUP(AX30,'Point'!$I$11:$J$48,2),0)</f>
        <v>0</v>
      </c>
      <c r="AZ30" s="128"/>
      <c r="BA30" t="s" s="134">
        <f>IF(AZ30&lt;&gt;"",AZ30-AY30,"")</f>
      </c>
      <c r="BB30" t="s" s="134">
        <f>IF(AV30&lt;&gt;"",BA30*10000-AW30,"")</f>
      </c>
      <c r="BC30" t="s" s="134">
        <f>IF(AZ30&lt;&gt;"",RANK(BB30,$BB$5:$BB$25,0),"")</f>
      </c>
      <c r="BD30" s="119">
        <f>IF(BA30&lt;&gt;"",VLOOKUP(BC30,'Point'!$A$3:$B$122,2),0)</f>
        <v>0</v>
      </c>
      <c r="BE30" s="156"/>
      <c r="BF30" s="136"/>
      <c r="BG30" s="137"/>
      <c r="BH30" s="138">
        <f>BG30+BF30</f>
        <v>0</v>
      </c>
      <c r="BI30" s="136"/>
      <c r="BJ30" s="137"/>
      <c r="BK30" s="139"/>
      <c r="BL30" s="136"/>
      <c r="BM30" s="137"/>
      <c r="BN30" s="138">
        <f>BM30+BL30</f>
        <v>0</v>
      </c>
      <c r="BO30" s="136"/>
      <c r="BP30" s="137"/>
      <c r="BQ30" s="139"/>
      <c r="BR30" s="140"/>
      <c r="BS30" s="141"/>
      <c r="BT30" s="142"/>
      <c r="BU30" s="157"/>
      <c r="BV30" s="144"/>
      <c r="BW30" s="145"/>
    </row>
    <row r="31" ht="24.75" customHeight="1">
      <c r="A31" s="106">
        <f>IF(C31,RANK(B31,$B$5:$B$35),"")</f>
        <v>27</v>
      </c>
      <c r="B31" s="107">
        <f>IF(C31,(O31+AM31+BD31+BT31),"")</f>
        <v>193</v>
      </c>
      <c r="C31" s="245">
        <v>468</v>
      </c>
      <c r="D31" t="s" s="241">
        <v>259</v>
      </c>
      <c r="E31" t="s" s="110">
        <v>253</v>
      </c>
      <c r="F31" t="s" s="111">
        <v>70</v>
      </c>
      <c r="G31" t="s" s="112">
        <v>210</v>
      </c>
      <c r="H31" t="s" s="113">
        <v>95</v>
      </c>
      <c r="I31" s="114">
        <f>IF(C31,N31,"")</f>
        <v>28</v>
      </c>
      <c r="J31" s="115">
        <f>IF(C31,AL31,"")</f>
        <v>25</v>
      </c>
      <c r="K31" t="s" s="116">
        <f>IF(C31,BC31,"")</f>
      </c>
      <c r="L31" s="117">
        <f>IF(C31,BN31,"")</f>
        <v>0</v>
      </c>
      <c r="M31" s="118">
        <f>IF($C31,$C31,"")</f>
        <v>468</v>
      </c>
      <c r="N31" s="115">
        <v>28</v>
      </c>
      <c r="O31" s="119">
        <f>IF(N31,VLOOKUP(N31,'Point'!$A$3:$B$122,2),0)</f>
        <v>95</v>
      </c>
      <c r="P31" s="120">
        <f>IF($C31,$C31,"")</f>
        <v>468</v>
      </c>
      <c r="Q31" s="121">
        <v>0</v>
      </c>
      <c r="R31" s="122">
        <v>0</v>
      </c>
      <c r="S31" s="123">
        <v>0</v>
      </c>
      <c r="T31" s="125">
        <f>IF(S31&lt;&gt;"",Q31*3600+R31*60+S31,"")</f>
        <v>0</v>
      </c>
      <c r="U31" s="121">
        <v>0</v>
      </c>
      <c r="V31" s="122">
        <v>3</v>
      </c>
      <c r="W31" s="152">
        <v>21</v>
      </c>
      <c r="X31" s="150">
        <v>62</v>
      </c>
      <c r="Y31" s="125">
        <f>IF(W31&lt;&gt;"",U31*3600+V31*60+W31+X31/100,"")</f>
        <v>201.62</v>
      </c>
      <c r="Z31" s="125">
        <f>IF(X31&lt;&gt;"",Y31-T31,"")</f>
        <v>201.62</v>
      </c>
      <c r="AA31" s="121">
        <v>0</v>
      </c>
      <c r="AB31" s="122">
        <v>0</v>
      </c>
      <c r="AC31" s="123">
        <v>0</v>
      </c>
      <c r="AD31" s="125">
        <f>IF(AC31&lt;&gt;"",AA31*3600+AB31*60+AC31,"")</f>
        <v>0</v>
      </c>
      <c r="AE31" s="121">
        <v>0</v>
      </c>
      <c r="AF31" s="151">
        <v>2</v>
      </c>
      <c r="AG31" s="151">
        <v>45</v>
      </c>
      <c r="AH31" s="152">
        <v>2</v>
      </c>
      <c r="AI31" s="125">
        <f>IF(AG31&lt;&gt;"",AE31*3600+AF31*60+AG31+AH31/100,"")</f>
        <v>165.02</v>
      </c>
      <c r="AJ31" s="125">
        <f>IF(AH31&lt;&gt;"",AI31-AD31,"")</f>
        <v>165.02</v>
      </c>
      <c r="AK31" s="106">
        <f>IF(OR(Z31&lt;&gt;"",AJ31&lt;&gt;""),MIN(Z31,AJ31),"")</f>
        <v>165.02</v>
      </c>
      <c r="AL31" s="132">
        <f>IF(AK31&lt;&gt;"",RANK(AK31,$AK$5:$AK$35,1),"")</f>
        <v>25</v>
      </c>
      <c r="AM31" s="119">
        <f>IF(AL31&lt;&gt;"",VLOOKUP(AL31,'Point'!$A$3:$B$122,2),0)</f>
        <v>98</v>
      </c>
      <c r="AN31" s="120">
        <f>IF($C31,$C31,"")</f>
        <v>468</v>
      </c>
      <c r="AO31" s="126"/>
      <c r="AP31" s="127"/>
      <c r="AQ31" s="128"/>
      <c r="AR31" t="s" s="129">
        <f>IF(AQ31&lt;&gt;"",AO31*3600+AP31*60+AQ31,"")</f>
      </c>
      <c r="AS31" s="126"/>
      <c r="AT31" s="130"/>
      <c r="AU31" s="131"/>
      <c r="AV31" t="s" s="133">
        <f>IF(AU31&lt;&gt;"",AS31*3600+AT31*60+AU31,"")</f>
      </c>
      <c r="AW31" t="s" s="134">
        <f>IF(AQ31&lt;&gt;"",AV31-AR31,"")</f>
      </c>
      <c r="AX31" s="135">
        <f>IF(AND(AW31&lt;&gt;"",AW31&gt;'Point'!$I$8),AW31-'Point'!$I$8,0)</f>
        <v>0</v>
      </c>
      <c r="AY31" s="132">
        <f>IF(AX31&lt;&gt;0,VLOOKUP(AX31,'Point'!$I$11:$J$48,2),0)</f>
        <v>0</v>
      </c>
      <c r="AZ31" s="128"/>
      <c r="BA31" t="s" s="134">
        <f>IF(AZ31&lt;&gt;"",AZ31-AY31,"")</f>
      </c>
      <c r="BB31" t="s" s="134">
        <f>IF(AV31&lt;&gt;"",BA31*10000-AW31,"")</f>
      </c>
      <c r="BC31" t="s" s="134">
        <f>IF(AZ31&lt;&gt;"",RANK(BB31,$BB$5:$BB$25,0),"")</f>
      </c>
      <c r="BD31" s="119">
        <f>IF(BA31&lt;&gt;"",VLOOKUP(BC31,'Point'!$A$3:$B$122,2),0)</f>
        <v>0</v>
      </c>
      <c r="BE31" s="120">
        <f>IF($C31,$C31,"")</f>
        <v>468</v>
      </c>
      <c r="BF31" s="136"/>
      <c r="BG31" s="137"/>
      <c r="BH31" s="138">
        <f>BG31+BF31</f>
        <v>0</v>
      </c>
      <c r="BI31" s="136"/>
      <c r="BJ31" s="137"/>
      <c r="BK31" s="139"/>
      <c r="BL31" s="136"/>
      <c r="BM31" s="137"/>
      <c r="BN31" s="138">
        <f>BM31+BL31</f>
        <v>0</v>
      </c>
      <c r="BO31" s="136"/>
      <c r="BP31" s="137"/>
      <c r="BQ31" s="139"/>
      <c r="BR31" s="140"/>
      <c r="BS31" s="141"/>
      <c r="BT31" s="142"/>
      <c r="BU31" s="143">
        <f>IF($C32,$C32,"")</f>
        <v>431</v>
      </c>
      <c r="BV31" s="162"/>
      <c r="BW31" s="145"/>
    </row>
    <row r="32" ht="24.95" customHeight="1">
      <c r="A32" s="106">
        <f>IF(C32,RANK(B32,$B$5:$B$35),"")</f>
        <v>28</v>
      </c>
      <c r="B32" s="107">
        <f>IF(C32,(O32+AM32+BD32+BT32),"")</f>
        <v>190</v>
      </c>
      <c r="C32" s="108">
        <v>431</v>
      </c>
      <c r="D32" t="s" s="237">
        <v>260</v>
      </c>
      <c r="E32" t="s" s="211">
        <v>261</v>
      </c>
      <c r="F32" t="s" s="237">
        <v>262</v>
      </c>
      <c r="G32" t="s" s="112">
        <v>210</v>
      </c>
      <c r="H32" t="s" s="113">
        <v>78</v>
      </c>
      <c r="I32" s="153">
        <f>IF(C47,N32,"")</f>
      </c>
      <c r="J32" s="115">
        <f>IF(C32,AL32,"")</f>
        <v>31</v>
      </c>
      <c r="K32" s="116">
        <f>IF(C47,BC32,"")</f>
      </c>
      <c r="L32" s="154">
        <f>IF(C47,BN32,"")</f>
      </c>
      <c r="M32" s="155">
        <f>IF($C47,$C47,"")</f>
      </c>
      <c r="N32" s="115">
        <v>25</v>
      </c>
      <c r="O32" s="119">
        <f>IF(N32,VLOOKUP(N32,'Point'!$A$3:$B$122,2),0)</f>
        <v>98</v>
      </c>
      <c r="P32" s="156">
        <f>IF($C47,$C47,"")</f>
      </c>
      <c r="Q32" s="121">
        <v>0</v>
      </c>
      <c r="R32" s="122">
        <v>0</v>
      </c>
      <c r="S32" s="123">
        <v>0</v>
      </c>
      <c r="T32" s="125">
        <f>IF(S32&lt;&gt;"",Q32*3600+R32*60+S32,"")</f>
        <v>0</v>
      </c>
      <c r="U32" s="121">
        <v>0</v>
      </c>
      <c r="V32" s="122">
        <v>3</v>
      </c>
      <c r="W32" s="152">
        <v>29</v>
      </c>
      <c r="X32" s="150">
        <v>34</v>
      </c>
      <c r="Y32" s="125">
        <f>IF(W32&lt;&gt;"",U32*3600+V32*60+W32+X32/100,"")</f>
        <v>209.34</v>
      </c>
      <c r="Z32" s="125">
        <f>IF(X32&lt;&gt;"",Y32-T32,"")</f>
        <v>209.34</v>
      </c>
      <c r="AA32" s="121">
        <v>0</v>
      </c>
      <c r="AB32" s="122">
        <v>0</v>
      </c>
      <c r="AC32" s="123">
        <v>0</v>
      </c>
      <c r="AD32" s="125">
        <f>IF(AC32&lt;&gt;"",AA32*3600+AB32*60+AC32,"")</f>
        <v>0</v>
      </c>
      <c r="AE32" s="121">
        <v>0</v>
      </c>
      <c r="AF32" s="151">
        <v>3</v>
      </c>
      <c r="AG32" s="151">
        <v>0</v>
      </c>
      <c r="AH32" s="152">
        <v>99</v>
      </c>
      <c r="AI32" s="125">
        <f>IF(AG32&lt;&gt;"",AE32*3600+AF32*60+AG32+AH32/100,"")</f>
        <v>180.99</v>
      </c>
      <c r="AJ32" s="125">
        <f>IF(AH32&lt;&gt;"",AI32-AD32,"")</f>
        <v>180.99</v>
      </c>
      <c r="AK32" s="106">
        <f>IF(OR(Z32&lt;&gt;"",AJ32&lt;&gt;""),MIN(Z32,AJ32),"")</f>
        <v>180.99</v>
      </c>
      <c r="AL32" s="132">
        <f>IF(AK32&lt;&gt;"",RANK(AK32,$AK$5:$AK$35,1),"")</f>
        <v>31</v>
      </c>
      <c r="AM32" s="119">
        <f>IF(AL32&lt;&gt;"",VLOOKUP(AL32,'Point'!$A$3:$B$122,2),0)</f>
        <v>92</v>
      </c>
      <c r="AN32" s="156">
        <f>IF($C47,$C47,"")</f>
      </c>
      <c r="AO32" s="126"/>
      <c r="AP32" s="127"/>
      <c r="AQ32" s="128"/>
      <c r="AR32" t="s" s="129">
        <f>IF(AQ32&lt;&gt;"",AO32*3600+AP32*60+AQ32,"")</f>
      </c>
      <c r="AS32" s="126"/>
      <c r="AT32" s="127"/>
      <c r="AU32" s="128"/>
      <c r="AV32" t="s" s="133">
        <f>IF(AU32&lt;&gt;"",AS32*3600+AT32*60+AU32,"")</f>
      </c>
      <c r="AW32" t="s" s="134">
        <f>IF(AQ32&lt;&gt;"",AV32-AR32,"")</f>
      </c>
      <c r="AX32" s="135">
        <f>IF(AND(AW32&lt;&gt;"",AW32&gt;'Point'!$I$8),AW32-'Point'!$I$8,0)</f>
        <v>0</v>
      </c>
      <c r="AY32" s="132">
        <f>IF(AX32&lt;&gt;0,VLOOKUP(AX32,'Point'!$I$11:$J$48,2),0)</f>
        <v>0</v>
      </c>
      <c r="AZ32" s="128"/>
      <c r="BA32" t="s" s="134">
        <f>IF(AZ32&lt;&gt;"",AZ32-AY32,"")</f>
      </c>
      <c r="BB32" t="s" s="134">
        <f>IF(AV32&lt;&gt;"",BA32*10000-AW32,"")</f>
      </c>
      <c r="BC32" t="s" s="134">
        <f>IF(AZ32&lt;&gt;"",RANK(BB32,$BB$5:$BB$25,0),"")</f>
      </c>
      <c r="BD32" s="119">
        <f>IF(BA32&lt;&gt;"",VLOOKUP(BC32,'Point'!$A$3:$B$122,2),0)</f>
        <v>0</v>
      </c>
      <c r="BE32" s="156">
        <f>IF($C47,$C47,"")</f>
      </c>
      <c r="BF32" s="136"/>
      <c r="BG32" s="137"/>
      <c r="BH32" s="138">
        <f>BG32+BF32</f>
        <v>0</v>
      </c>
      <c r="BI32" s="136"/>
      <c r="BJ32" s="137"/>
      <c r="BK32" s="139"/>
      <c r="BL32" s="136"/>
      <c r="BM32" s="137"/>
      <c r="BN32" s="138">
        <f>BM32+BL32</f>
        <v>0</v>
      </c>
      <c r="BO32" s="136"/>
      <c r="BP32" s="137"/>
      <c r="BQ32" s="139"/>
      <c r="BR32" s="140"/>
      <c r="BS32" s="141"/>
      <c r="BT32" s="142"/>
      <c r="BU32" s="143">
        <f>IF($C32,$C32,"")</f>
        <v>431</v>
      </c>
      <c r="BV32" s="144"/>
      <c r="BW32" s="145"/>
    </row>
    <row r="33" ht="24.95" customHeight="1">
      <c r="A33" s="106">
        <v>29</v>
      </c>
      <c r="B33" s="107">
        <f>IF(C33,(O33+AM33+BD33+BT33),"")</f>
        <v>190</v>
      </c>
      <c r="C33" s="108">
        <v>433</v>
      </c>
      <c r="D33" t="s" s="244">
        <v>152</v>
      </c>
      <c r="E33" t="s" s="219">
        <v>263</v>
      </c>
      <c r="F33" t="s" s="244">
        <v>262</v>
      </c>
      <c r="G33" t="s" s="112">
        <v>210</v>
      </c>
      <c r="H33" t="s" s="113">
        <v>95</v>
      </c>
      <c r="I33" s="114">
        <f>IF(C34,N33,"")</f>
        <v>27</v>
      </c>
      <c r="J33" s="115">
        <f>IF(C33,AL33,"")</f>
        <v>29</v>
      </c>
      <c r="K33" t="s" s="116">
        <f>IF(C34,BC33,"")</f>
      </c>
      <c r="L33" s="117">
        <f>IF(C34,BN33,"")</f>
        <v>0</v>
      </c>
      <c r="M33" s="118">
        <f>IF($C34,$C34,"")</f>
        <v>496</v>
      </c>
      <c r="N33" s="115">
        <v>27</v>
      </c>
      <c r="O33" s="119">
        <f>IF(N33,VLOOKUP(N33,'Point'!$A$3:$B$122,2),0)</f>
        <v>96</v>
      </c>
      <c r="P33" s="120">
        <f>IF($C34,$C34,"")</f>
        <v>496</v>
      </c>
      <c r="Q33" s="121">
        <v>0</v>
      </c>
      <c r="R33" s="122">
        <v>0</v>
      </c>
      <c r="S33" s="123">
        <v>0</v>
      </c>
      <c r="T33" s="125">
        <f>IF(S33&lt;&gt;"",Q33*3600+R33*60+S33,"")</f>
        <v>0</v>
      </c>
      <c r="U33" s="121">
        <v>0</v>
      </c>
      <c r="V33" s="122">
        <v>2</v>
      </c>
      <c r="W33" s="152">
        <v>56</v>
      </c>
      <c r="X33" s="150">
        <v>91</v>
      </c>
      <c r="Y33" s="125">
        <f>IF(W33&lt;&gt;"",U33*3600+V33*60+W33+X33/100,"")</f>
        <v>176.91</v>
      </c>
      <c r="Z33" s="125">
        <f>IF(X33&lt;&gt;"",Y33-T33,"")</f>
        <v>176.91</v>
      </c>
      <c r="AA33" s="121">
        <v>0</v>
      </c>
      <c r="AB33" s="122">
        <v>0</v>
      </c>
      <c r="AC33" s="123">
        <v>0</v>
      </c>
      <c r="AD33" s="125">
        <f>IF(AC33&lt;&gt;"",AA33*3600+AB33*60+AC33,"")</f>
        <v>0</v>
      </c>
      <c r="AE33" s="121">
        <v>0</v>
      </c>
      <c r="AF33" s="151">
        <v>2</v>
      </c>
      <c r="AG33" s="151">
        <v>53</v>
      </c>
      <c r="AH33" s="152">
        <v>9</v>
      </c>
      <c r="AI33" s="125">
        <f>IF(AG33&lt;&gt;"",AE33*3600+AF33*60+AG33+AH33/100,"")</f>
        <v>173.09</v>
      </c>
      <c r="AJ33" s="125">
        <f>IF(AH33&lt;&gt;"",AI33-AD33,"")</f>
        <v>173.09</v>
      </c>
      <c r="AK33" s="106">
        <f>IF(OR(Z33&lt;&gt;"",AJ33&lt;&gt;""),MIN(Z33,AJ33),"")</f>
        <v>173.09</v>
      </c>
      <c r="AL33" s="132">
        <f>IF(AK33&lt;&gt;"",RANK(AK33,$AK$5:$AK$35,1),"")</f>
        <v>29</v>
      </c>
      <c r="AM33" s="119">
        <f>IF(AL33&lt;&gt;"",VLOOKUP(AL33,'Point'!$A$3:$B$122,2),0)</f>
        <v>94</v>
      </c>
      <c r="AN33" s="120">
        <f>IF($C34,$C34,"")</f>
        <v>496</v>
      </c>
      <c r="AO33" s="126"/>
      <c r="AP33" s="127"/>
      <c r="AQ33" s="128"/>
      <c r="AR33" t="s" s="129">
        <f>IF(AQ33&lt;&gt;"",AO33*3600+AP33*60+AQ33,"")</f>
      </c>
      <c r="AS33" s="126"/>
      <c r="AT33" s="130"/>
      <c r="AU33" s="131"/>
      <c r="AV33" t="s" s="133">
        <f>IF(AU33&lt;&gt;"",AS33*3600+AT33*60+AU33,"")</f>
      </c>
      <c r="AW33" t="s" s="134">
        <f>IF(AQ33&lt;&gt;"",AV33-AR33,"")</f>
      </c>
      <c r="AX33" s="135">
        <f>IF(AND(AW33&lt;&gt;"",AW33&gt;'Point'!$I$8),AW33-'Point'!$I$8,0)</f>
        <v>0</v>
      </c>
      <c r="AY33" s="132">
        <f>IF(AX33&lt;&gt;0,VLOOKUP(AX33,'Point'!$I$11:$J$48,2),0)</f>
        <v>0</v>
      </c>
      <c r="AZ33" s="128"/>
      <c r="BA33" t="s" s="134">
        <f>IF(AZ33&lt;&gt;"",AZ33-AY33,"")</f>
      </c>
      <c r="BB33" t="s" s="134">
        <f>IF(AV33&lt;&gt;"",BA33*10000-AW33,"")</f>
      </c>
      <c r="BC33" t="s" s="134">
        <f>IF(AZ33&lt;&gt;"",RANK(BB33,$BB$5:$BB$25,0),"")</f>
      </c>
      <c r="BD33" s="119">
        <f>IF(BA33&lt;&gt;"",VLOOKUP(BC33,'Point'!$A$3:$B$122,2),0)</f>
        <v>0</v>
      </c>
      <c r="BE33" s="120">
        <f>IF($C34,$C34,"")</f>
        <v>496</v>
      </c>
      <c r="BF33" s="136"/>
      <c r="BG33" s="137"/>
      <c r="BH33" s="138">
        <f>BG33+BF33</f>
        <v>0</v>
      </c>
      <c r="BI33" s="136"/>
      <c r="BJ33" s="137"/>
      <c r="BK33" s="139"/>
      <c r="BL33" s="136"/>
      <c r="BM33" s="137"/>
      <c r="BN33" s="138">
        <f>BM33+BL33</f>
        <v>0</v>
      </c>
      <c r="BO33" s="136"/>
      <c r="BP33" s="137"/>
      <c r="BQ33" s="139"/>
      <c r="BR33" s="140"/>
      <c r="BS33" s="141"/>
      <c r="BT33" s="142"/>
      <c r="BU33" s="143">
        <f>IF($C33,$C33,"")</f>
        <v>433</v>
      </c>
      <c r="BV33" s="144"/>
      <c r="BW33" s="145"/>
    </row>
    <row r="34" ht="24.75" customHeight="1">
      <c r="A34" s="106">
        <f>IF(C34,RANK(B34,$B$5:$B$35),"")</f>
        <v>30</v>
      </c>
      <c r="B34" s="107">
        <f>IF(C34,(O34+AM34+BD34+BT34),"")</f>
        <v>189</v>
      </c>
      <c r="C34" s="209">
        <v>496</v>
      </c>
      <c r="D34" t="s" s="165">
        <v>264</v>
      </c>
      <c r="E34" t="s" s="166">
        <v>265</v>
      </c>
      <c r="F34" t="s" s="165">
        <v>85</v>
      </c>
      <c r="G34" t="s" s="167">
        <v>210</v>
      </c>
      <c r="H34" t="s" s="113">
        <v>95</v>
      </c>
      <c r="I34" s="153">
        <f>IF(#REF!,N34,"")</f>
      </c>
      <c r="J34" s="115">
        <f>IF(C34,AL34,"")</f>
        <v>26</v>
      </c>
      <c r="K34" s="116">
        <f>IF(#REF!,BC34,"")</f>
      </c>
      <c r="L34" s="154">
        <f>IF(#REF!,BN34,"")</f>
      </c>
      <c r="M34" s="155">
        <f>IF(#REF!,#REF!,"")</f>
      </c>
      <c r="N34" s="115">
        <v>31</v>
      </c>
      <c r="O34" s="119">
        <f>IF(N34,VLOOKUP(N34,'Point'!$A$3:$B$122,2),0)</f>
        <v>92</v>
      </c>
      <c r="P34" s="156">
        <f>IF(#REF!,#REF!,"")</f>
      </c>
      <c r="Q34" s="121">
        <v>0</v>
      </c>
      <c r="R34" s="122">
        <v>0</v>
      </c>
      <c r="S34" s="123">
        <v>0</v>
      </c>
      <c r="T34" s="125">
        <f>IF(S34&lt;&gt;"",Q34*3600+R34*60+S34,"")</f>
        <v>0</v>
      </c>
      <c r="U34" s="121">
        <v>0</v>
      </c>
      <c r="V34" s="122">
        <v>2</v>
      </c>
      <c r="W34" s="152">
        <v>58</v>
      </c>
      <c r="X34" s="150">
        <v>48</v>
      </c>
      <c r="Y34" s="125">
        <f>IF(W34&lt;&gt;"",U34*3600+V34*60+W34+X34/100,"")</f>
        <v>178.48</v>
      </c>
      <c r="Z34" s="125">
        <f>IF(X34&lt;&gt;"",Y34-T34,"")</f>
        <v>178.48</v>
      </c>
      <c r="AA34" s="121">
        <v>0</v>
      </c>
      <c r="AB34" s="122">
        <v>0</v>
      </c>
      <c r="AC34" s="123">
        <v>0</v>
      </c>
      <c r="AD34" s="125">
        <f>IF(AC34&lt;&gt;"",AA34*3600+AB34*60+AC34,"")</f>
        <v>0</v>
      </c>
      <c r="AE34" s="121">
        <v>0</v>
      </c>
      <c r="AF34" s="151">
        <v>2</v>
      </c>
      <c r="AG34" s="151">
        <v>45</v>
      </c>
      <c r="AH34" s="152">
        <v>62</v>
      </c>
      <c r="AI34" s="125">
        <f>IF(AG34&lt;&gt;"",AE34*3600+AF34*60+AG34+AH34/100,"")</f>
        <v>165.62</v>
      </c>
      <c r="AJ34" s="125">
        <f>IF(AH34&lt;&gt;"",AI34-AD34,"")</f>
        <v>165.62</v>
      </c>
      <c r="AK34" s="106">
        <f>IF(OR(Z34&lt;&gt;"",AJ34&lt;&gt;""),MIN(Z34,AJ34),"")</f>
        <v>165.62</v>
      </c>
      <c r="AL34" s="132">
        <f>IF(AK34&lt;&gt;"",RANK(AK34,$AK$5:$AK$35,1),"")</f>
        <v>26</v>
      </c>
      <c r="AM34" s="119">
        <f>IF(AL34&lt;&gt;"",VLOOKUP(AL34,'Point'!$A$3:$B$122,2),0)</f>
        <v>97</v>
      </c>
      <c r="AN34" s="156">
        <f>IF(#REF!,#REF!,"")</f>
      </c>
      <c r="AO34" s="126"/>
      <c r="AP34" s="127"/>
      <c r="AQ34" s="128"/>
      <c r="AR34" t="s" s="129">
        <f>IF(AQ34&lt;&gt;"",AO34*3600+AP34*60+AQ34,"")</f>
      </c>
      <c r="AS34" s="126"/>
      <c r="AT34" s="127"/>
      <c r="AU34" s="128"/>
      <c r="AV34" t="s" s="133">
        <f>IF(AU34&lt;&gt;"",AS34*3600+AT34*60+AU34,"")</f>
      </c>
      <c r="AW34" t="s" s="134">
        <f>IF(AQ34&lt;&gt;"",AV34-AR34,"")</f>
      </c>
      <c r="AX34" s="135">
        <f>IF(AND(AW34&lt;&gt;"",AW34&gt;'Point'!$I$8),AW34-'Point'!$I$8,0)</f>
        <v>0</v>
      </c>
      <c r="AY34" s="132">
        <f>IF(AX34&lt;&gt;0,VLOOKUP(AX34,'Point'!$I$11:$J$48,2),0)</f>
        <v>0</v>
      </c>
      <c r="AZ34" s="128"/>
      <c r="BA34" t="s" s="134">
        <f>IF(AZ34&lt;&gt;"",AZ34-AY34,"")</f>
      </c>
      <c r="BB34" t="s" s="134">
        <f>IF(AV34&lt;&gt;"",BA34*10000-AW34,"")</f>
      </c>
      <c r="BC34" t="s" s="134">
        <f>IF(AZ34&lt;&gt;"",RANK(BB34,$BB$5:$BB$25,0),"")</f>
      </c>
      <c r="BD34" s="119">
        <f>IF(BA34&lt;&gt;"",VLOOKUP(BC34,'Point'!$A$3:$B$122,2),0)</f>
        <v>0</v>
      </c>
      <c r="BE34" s="156">
        <f>IF(#REF!,#REF!,"")</f>
      </c>
      <c r="BF34" s="136"/>
      <c r="BG34" s="137"/>
      <c r="BH34" s="138">
        <f>BG34+BF34</f>
        <v>0</v>
      </c>
      <c r="BI34" s="136"/>
      <c r="BJ34" s="137"/>
      <c r="BK34" s="139"/>
      <c r="BL34" s="136"/>
      <c r="BM34" s="137"/>
      <c r="BN34" s="138">
        <f>BM34+BL34</f>
        <v>0</v>
      </c>
      <c r="BO34" s="136"/>
      <c r="BP34" s="137"/>
      <c r="BQ34" s="139"/>
      <c r="BR34" s="140"/>
      <c r="BS34" s="141"/>
      <c r="BT34" s="142"/>
      <c r="BU34" s="143">
        <f>IF($C34,$C34,"")</f>
        <v>496</v>
      </c>
      <c r="BV34" s="144"/>
      <c r="BW34" s="145"/>
    </row>
    <row r="35" ht="24.75" customHeight="1">
      <c r="A35" s="106">
        <f>IF(C35,RANK(B35,$B$5:$B$35),"")</f>
        <v>31</v>
      </c>
      <c r="B35" s="107">
        <f>IF(C35,(O35+AM35+BD35+BT35),"")</f>
        <v>187</v>
      </c>
      <c r="C35" s="252">
        <v>450</v>
      </c>
      <c r="D35" t="s" s="241">
        <v>266</v>
      </c>
      <c r="E35" t="s" s="110">
        <v>267</v>
      </c>
      <c r="F35" t="s" s="253">
        <v>70</v>
      </c>
      <c r="G35" t="s" s="112">
        <v>210</v>
      </c>
      <c r="H35" t="s" s="113">
        <v>95</v>
      </c>
      <c r="I35" s="114">
        <f>IF(C35,N35,"")</f>
        <v>29</v>
      </c>
      <c r="J35" s="115">
        <f>IF(C35,AL35,"")</f>
        <v>30</v>
      </c>
      <c r="K35" t="s" s="116">
        <f>IF(C35,BC35,"")</f>
      </c>
      <c r="L35" s="117">
        <f>IF(C35,BN35,"")</f>
        <v>0</v>
      </c>
      <c r="M35" s="118">
        <f>IF($C35,$C35,"")</f>
        <v>450</v>
      </c>
      <c r="N35" s="115">
        <v>29</v>
      </c>
      <c r="O35" s="119">
        <f>IF(N35,VLOOKUP(N35,'Point'!$A$3:$B$122,2),0)</f>
        <v>94</v>
      </c>
      <c r="P35" s="120">
        <f>IF($C35,$C35,"")</f>
        <v>450</v>
      </c>
      <c r="Q35" s="121">
        <v>0</v>
      </c>
      <c r="R35" s="122">
        <v>0</v>
      </c>
      <c r="S35" s="123">
        <v>0</v>
      </c>
      <c r="T35" s="125">
        <f>IF(S35&lt;&gt;"",Q35*3600+R35*60+S35,"")</f>
        <v>0</v>
      </c>
      <c r="U35" s="121">
        <v>0</v>
      </c>
      <c r="V35" s="122">
        <v>2</v>
      </c>
      <c r="W35" s="123">
        <v>56</v>
      </c>
      <c r="X35" s="150">
        <v>29</v>
      </c>
      <c r="Y35" s="125">
        <f>IF(W35&lt;&gt;"",U35*3600+V35*60+W35+X35/100,"")</f>
        <v>176.29</v>
      </c>
      <c r="Z35" s="125">
        <f>IF(X35&lt;&gt;"",Y35-T35,"")</f>
        <v>176.29</v>
      </c>
      <c r="AA35" s="121">
        <v>0</v>
      </c>
      <c r="AB35" s="122">
        <v>0</v>
      </c>
      <c r="AC35" s="123">
        <v>0</v>
      </c>
      <c r="AD35" s="125">
        <f>IF(AC35&lt;&gt;"",AA35*3600+AB35*60+AC35,"")</f>
        <v>0</v>
      </c>
      <c r="AE35" s="121">
        <v>0</v>
      </c>
      <c r="AF35" s="151">
        <v>3</v>
      </c>
      <c r="AG35" s="151">
        <v>31</v>
      </c>
      <c r="AH35" s="152">
        <v>54</v>
      </c>
      <c r="AI35" s="125">
        <f>IF(AG35&lt;&gt;"",AE35*3600+AF35*60+AG35+AH35/100,"")</f>
        <v>211.54</v>
      </c>
      <c r="AJ35" s="125">
        <f>IF(AH35&lt;&gt;"",AI35-AD35,"")</f>
        <v>211.54</v>
      </c>
      <c r="AK35" s="106">
        <f>IF(OR(Z35&lt;&gt;"",AJ35&lt;&gt;""),MIN(Z35,AJ35),"")</f>
        <v>176.29</v>
      </c>
      <c r="AL35" s="132">
        <f>IF(AK35&lt;&gt;"",RANK(AK35,$AK$5:$AK$35,1),"")</f>
        <v>30</v>
      </c>
      <c r="AM35" s="119">
        <f>IF(AL35&lt;&gt;"",VLOOKUP(AL35,'Point'!$A$3:$B$122,2),0)</f>
        <v>93</v>
      </c>
      <c r="AN35" s="120">
        <f>IF($C35,$C35,"")</f>
        <v>450</v>
      </c>
      <c r="AO35" s="126"/>
      <c r="AP35" s="127"/>
      <c r="AQ35" s="128"/>
      <c r="AR35" t="s" s="129">
        <f>IF(AQ35&lt;&gt;"",AO35*3600+AP35*60+AQ35,"")</f>
      </c>
      <c r="AS35" s="126"/>
      <c r="AT35" s="127"/>
      <c r="AU35" s="128"/>
      <c r="AV35" t="s" s="133">
        <f>IF(AU35&lt;&gt;"",AS35*3600+AT35*60+AU35,"")</f>
      </c>
      <c r="AW35" t="s" s="134">
        <f>IF(AQ35&lt;&gt;"",AV35-AR35,"")</f>
      </c>
      <c r="AX35" s="135">
        <f>IF(AND(AW35&lt;&gt;"",AW35&gt;'Point'!$I$8),AW35-'Point'!$I$8,0)</f>
        <v>0</v>
      </c>
      <c r="AY35" s="132">
        <f>IF(AX35&lt;&gt;0,VLOOKUP(AX35,'Point'!$I$11:$J$48,2),0)</f>
        <v>0</v>
      </c>
      <c r="AZ35" s="128"/>
      <c r="BA35" t="s" s="134">
        <f>IF(AZ35&lt;&gt;"",AZ35-AY35,"")</f>
      </c>
      <c r="BB35" t="s" s="134">
        <f>IF(AV35&lt;&gt;"",BA35*10000-AW35,"")</f>
      </c>
      <c r="BC35" t="s" s="134">
        <f>IF(AZ35&lt;&gt;"",RANK(BB35,$BB$5:$BB$25,0),"")</f>
      </c>
      <c r="BD35" s="119">
        <f>IF(BA35&lt;&gt;"",VLOOKUP(BC35,'Point'!$A$3:$B$122,2),0)</f>
        <v>0</v>
      </c>
      <c r="BE35" s="120">
        <f>IF($C35,$C35,"")</f>
        <v>450</v>
      </c>
      <c r="BF35" s="136"/>
      <c r="BG35" s="137"/>
      <c r="BH35" s="138">
        <f>BG35+BF35</f>
        <v>0</v>
      </c>
      <c r="BI35" s="136"/>
      <c r="BJ35" s="137"/>
      <c r="BK35" s="139"/>
      <c r="BL35" s="136"/>
      <c r="BM35" s="137"/>
      <c r="BN35" s="138">
        <f>BM35+BL35</f>
        <v>0</v>
      </c>
      <c r="BO35" s="136"/>
      <c r="BP35" s="137"/>
      <c r="BQ35" s="139"/>
      <c r="BR35" s="140"/>
      <c r="BS35" s="141"/>
      <c r="BT35" s="142"/>
      <c r="BU35" s="168"/>
      <c r="BV35" s="144"/>
      <c r="BW35" s="145"/>
    </row>
  </sheetData>
  <mergeCells count="17">
    <mergeCell ref="U3:X3"/>
    <mergeCell ref="AE3:AH3"/>
    <mergeCell ref="BO3:BQ3"/>
    <mergeCell ref="A2:B2"/>
    <mergeCell ref="I2:I4"/>
    <mergeCell ref="J2:J4"/>
    <mergeCell ref="K2:K4"/>
    <mergeCell ref="L2:L4"/>
    <mergeCell ref="N2:O2"/>
    <mergeCell ref="Q2:AM2"/>
    <mergeCell ref="BF2:BT2"/>
    <mergeCell ref="AO3:AQ3"/>
    <mergeCell ref="AS3:AU3"/>
    <mergeCell ref="BF3:BH3"/>
    <mergeCell ref="BI3:BK3"/>
    <mergeCell ref="BL3:BN3"/>
    <mergeCell ref="A1:D1"/>
  </mergeCells>
  <conditionalFormatting sqref="H1:H4">
    <cfRule type="cellIs" dxfId="3" priority="1" operator="equal" stopIfTrue="1">
      <formula>"D"</formula>
    </cfRule>
  </conditionalFormatting>
  <pageMargins left="0.393701" right="0.393701" top="0.393701" bottom="0.393701" header="0.11811" footer="0.11811"/>
  <pageSetup firstPageNumber="1" fitToHeight="1" fitToWidth="1" scale="100" useFirstPageNumber="0" orientation="portrait" pageOrder="downThenOver"/>
  <headerFooter>
    <oddFooter>&amp;C&amp;"Helvetica Neue,Regular"&amp;12&amp;K000000&amp;P</oddFooter>
  </headerFooter>
</worksheet>
</file>

<file path=xl/worksheets/sheet6.xml><?xml version="1.0" encoding="utf-8"?>
<worksheet xmlns:r="http://schemas.openxmlformats.org/officeDocument/2006/relationships" xmlns="http://schemas.openxmlformats.org/spreadsheetml/2006/main">
  <sheetPr>
    <pageSetUpPr fitToPage="1"/>
  </sheetPr>
  <dimension ref="A1:BW28"/>
  <sheetViews>
    <sheetView workbookViewId="0" showGridLines="0" defaultGridColor="1"/>
  </sheetViews>
  <sheetFormatPr defaultColWidth="10.8333" defaultRowHeight="12.75" customHeight="1" outlineLevelRow="0" outlineLevelCol="0"/>
  <cols>
    <col min="1" max="2" width="5.85156" style="254" customWidth="1"/>
    <col min="3" max="3" width="7.5" style="254" customWidth="1"/>
    <col min="4" max="4" width="17.6719" style="254" customWidth="1"/>
    <col min="5" max="5" width="8.5" style="254" customWidth="1"/>
    <col min="6" max="7" width="19.8516" style="254" customWidth="1"/>
    <col min="8" max="8" width="5.17188" style="254" customWidth="1"/>
    <col min="9" max="9" hidden="1" width="10.8333" style="254" customWidth="1"/>
    <col min="10" max="10" width="9.35156" style="254" customWidth="1"/>
    <col min="11" max="13" hidden="1" width="10.8333" style="254" customWidth="1"/>
    <col min="14" max="14" width="6" style="254" customWidth="1"/>
    <col min="15" max="15" width="6.67188" style="254" customWidth="1"/>
    <col min="16" max="16" hidden="1" width="10.8333" style="254" customWidth="1"/>
    <col min="17" max="21" width="5.35156" style="254" customWidth="1"/>
    <col min="22" max="24" width="5.85156" style="254" customWidth="1"/>
    <col min="25" max="25" width="6.85156" style="254" customWidth="1"/>
    <col min="26" max="26" width="8.35156" style="254" customWidth="1"/>
    <col min="27" max="31" width="6.85156" style="254" customWidth="1"/>
    <col min="32" max="34" width="5.85156" style="254" customWidth="1"/>
    <col min="35" max="35" width="7.17188" style="254" customWidth="1"/>
    <col min="36" max="36" width="9.17188" style="254" customWidth="1"/>
    <col min="37" max="37" width="8.5" style="254" customWidth="1"/>
    <col min="38" max="38" width="5" style="254" customWidth="1"/>
    <col min="39" max="39" width="5.17188" style="254" customWidth="1"/>
    <col min="40" max="40" hidden="1" width="10.8333" style="254" customWidth="1"/>
    <col min="41" max="52" width="6.67188" style="254" customWidth="1"/>
    <col min="53" max="57" hidden="1" width="10.8333" style="254" customWidth="1"/>
    <col min="58" max="59" width="5.5" style="254" customWidth="1"/>
    <col min="60" max="60" width="5.67188" style="254" customWidth="1"/>
    <col min="61" max="62" width="5.5" style="254" customWidth="1"/>
    <col min="63" max="70" width="5.85156" style="254" customWidth="1"/>
    <col min="71" max="71" width="4.67188" style="254" customWidth="1"/>
    <col min="72" max="72" width="7.17188" style="254" customWidth="1"/>
    <col min="73" max="73" hidden="1" width="10.8333" style="254" customWidth="1"/>
    <col min="74" max="75" width="11" style="254" customWidth="1"/>
    <col min="76" max="16384" width="10.8516" style="254" customWidth="1"/>
  </cols>
  <sheetData>
    <row r="1" ht="39" customHeight="1">
      <c r="A1" t="s" s="7">
        <v>6</v>
      </c>
      <c r="B1" s="8"/>
      <c r="C1" s="8"/>
      <c r="D1" s="9"/>
      <c r="E1" s="9"/>
      <c r="F1" s="9"/>
      <c r="G1" s="9"/>
      <c r="H1" s="9"/>
      <c r="I1" s="9"/>
      <c r="J1" s="10"/>
      <c r="K1" s="9"/>
      <c r="L1" s="9"/>
      <c r="M1" s="11"/>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12"/>
      <c r="BD1" s="13"/>
      <c r="BE1" s="9"/>
      <c r="BF1" s="9"/>
      <c r="BG1" s="9"/>
      <c r="BH1" s="9"/>
      <c r="BI1" s="9"/>
      <c r="BJ1" s="9"/>
      <c r="BK1" s="9"/>
      <c r="BL1" s="9"/>
      <c r="BM1" s="9"/>
      <c r="BN1" s="9"/>
      <c r="BO1" s="9"/>
      <c r="BP1" s="9"/>
      <c r="BQ1" s="9"/>
      <c r="BR1" s="9"/>
      <c r="BS1" s="9"/>
      <c r="BT1" s="9"/>
      <c r="BU1" s="9"/>
      <c r="BV1" s="14"/>
      <c r="BW1" s="14"/>
    </row>
    <row r="2" ht="17.25" customHeight="1">
      <c r="A2" t="s" s="15">
        <v>7</v>
      </c>
      <c r="B2" s="16"/>
      <c r="C2" s="17">
        <v>24</v>
      </c>
      <c r="D2" t="s" s="18">
        <v>268</v>
      </c>
      <c r="E2" s="19"/>
      <c r="F2" s="19"/>
      <c r="G2" s="19"/>
      <c r="H2" s="20"/>
      <c r="I2" t="s" s="21">
        <v>8</v>
      </c>
      <c r="J2" t="s" s="22">
        <v>9</v>
      </c>
      <c r="K2" t="s" s="23">
        <v>10</v>
      </c>
      <c r="L2" t="s" s="24">
        <v>11</v>
      </c>
      <c r="M2" s="25"/>
      <c r="N2" t="s" s="26">
        <v>8</v>
      </c>
      <c r="O2" s="27"/>
      <c r="P2" s="28"/>
      <c r="Q2" t="s" s="29">
        <v>9</v>
      </c>
      <c r="R2" s="30"/>
      <c r="S2" s="30"/>
      <c r="T2" s="31"/>
      <c r="U2" s="30"/>
      <c r="V2" s="30"/>
      <c r="W2" s="30"/>
      <c r="X2" s="30"/>
      <c r="Y2" s="31"/>
      <c r="Z2" s="31"/>
      <c r="AA2" s="30"/>
      <c r="AB2" s="30"/>
      <c r="AC2" s="30"/>
      <c r="AD2" s="31"/>
      <c r="AE2" s="30"/>
      <c r="AF2" s="30"/>
      <c r="AG2" s="30"/>
      <c r="AH2" s="30"/>
      <c r="AI2" s="30"/>
      <c r="AJ2" s="30"/>
      <c r="AK2" s="30"/>
      <c r="AL2" s="30"/>
      <c r="AM2" s="32"/>
      <c r="AN2" s="28"/>
      <c r="AO2" s="33"/>
      <c r="AP2" s="34"/>
      <c r="AQ2" s="34"/>
      <c r="AR2" s="35"/>
      <c r="AS2" s="36"/>
      <c r="AT2" t="s" s="37">
        <v>10</v>
      </c>
      <c r="AU2" s="36"/>
      <c r="AV2" s="19"/>
      <c r="AW2" s="19"/>
      <c r="AX2" s="19"/>
      <c r="AY2" s="19"/>
      <c r="AZ2" s="38"/>
      <c r="BA2" s="39"/>
      <c r="BB2" s="19"/>
      <c r="BC2" s="19"/>
      <c r="BD2" s="38"/>
      <c r="BE2" s="28"/>
      <c r="BF2" t="s" s="29">
        <v>11</v>
      </c>
      <c r="BG2" s="30"/>
      <c r="BH2" s="30"/>
      <c r="BI2" s="30"/>
      <c r="BJ2" s="30"/>
      <c r="BK2" s="30"/>
      <c r="BL2" s="30"/>
      <c r="BM2" s="30"/>
      <c r="BN2" s="30"/>
      <c r="BO2" s="30"/>
      <c r="BP2" s="30"/>
      <c r="BQ2" s="30"/>
      <c r="BR2" s="31"/>
      <c r="BS2" s="31"/>
      <c r="BT2" s="40"/>
      <c r="BU2" s="28"/>
      <c r="BV2" s="41"/>
      <c r="BW2" s="14"/>
    </row>
    <row r="3" ht="17.25" customHeight="1">
      <c r="A3" t="s" s="42">
        <v>12</v>
      </c>
      <c r="B3" t="s" s="43">
        <v>13</v>
      </c>
      <c r="C3" s="44"/>
      <c r="D3" s="45"/>
      <c r="E3" s="45"/>
      <c r="F3" s="45"/>
      <c r="G3" s="45"/>
      <c r="H3" s="46"/>
      <c r="I3" s="47"/>
      <c r="J3" s="48"/>
      <c r="K3" s="49"/>
      <c r="L3" s="50"/>
      <c r="M3" s="51"/>
      <c r="N3" s="52"/>
      <c r="O3" s="53"/>
      <c r="P3" s="54"/>
      <c r="Q3" t="s" s="55">
        <v>14</v>
      </c>
      <c r="R3" s="56"/>
      <c r="S3" s="57"/>
      <c r="T3" s="58"/>
      <c r="U3" t="s" s="59">
        <v>15</v>
      </c>
      <c r="V3" s="60"/>
      <c r="W3" s="60"/>
      <c r="X3" s="61"/>
      <c r="Y3" s="62"/>
      <c r="Z3" s="63"/>
      <c r="AA3" t="s" s="55">
        <v>16</v>
      </c>
      <c r="AB3" s="64"/>
      <c r="AC3" s="27"/>
      <c r="AD3" s="65"/>
      <c r="AE3" t="s" s="59">
        <v>17</v>
      </c>
      <c r="AF3" s="60"/>
      <c r="AG3" s="60"/>
      <c r="AH3" s="61"/>
      <c r="AI3" s="39"/>
      <c r="AJ3" s="66"/>
      <c r="AK3" s="67"/>
      <c r="AL3" s="56"/>
      <c r="AM3" s="57"/>
      <c r="AN3" s="54"/>
      <c r="AO3" t="s" s="29">
        <v>18</v>
      </c>
      <c r="AP3" s="30"/>
      <c r="AQ3" s="32"/>
      <c r="AR3" s="68"/>
      <c r="AS3" t="s" s="29">
        <v>19</v>
      </c>
      <c r="AT3" s="30"/>
      <c r="AU3" s="32"/>
      <c r="AV3" s="69"/>
      <c r="AW3" s="70"/>
      <c r="AX3" s="71"/>
      <c r="AY3" s="72"/>
      <c r="AZ3" s="73"/>
      <c r="BA3" s="62"/>
      <c r="BB3" s="72"/>
      <c r="BC3" s="72"/>
      <c r="BD3" s="73"/>
      <c r="BE3" s="74"/>
      <c r="BF3" t="s" s="29">
        <v>20</v>
      </c>
      <c r="BG3" s="30"/>
      <c r="BH3" s="32"/>
      <c r="BI3" t="s" s="29">
        <v>21</v>
      </c>
      <c r="BJ3" s="30"/>
      <c r="BK3" s="32"/>
      <c r="BL3" t="s" s="29">
        <v>22</v>
      </c>
      <c r="BM3" s="30"/>
      <c r="BN3" s="32"/>
      <c r="BO3" t="s" s="29">
        <v>23</v>
      </c>
      <c r="BP3" s="30"/>
      <c r="BQ3" s="32"/>
      <c r="BR3" s="75"/>
      <c r="BS3" s="72"/>
      <c r="BT3" s="73"/>
      <c r="BU3" s="54"/>
      <c r="BV3" s="41"/>
      <c r="BW3" s="14"/>
    </row>
    <row r="4" ht="30" customHeight="1">
      <c r="A4" t="s" s="76">
        <v>24</v>
      </c>
      <c r="B4" t="s" s="77">
        <v>25</v>
      </c>
      <c r="C4" t="s" s="78">
        <v>26</v>
      </c>
      <c r="D4" t="s" s="79">
        <v>27</v>
      </c>
      <c r="E4" t="s" s="79">
        <v>28</v>
      </c>
      <c r="F4" t="s" s="79">
        <v>29</v>
      </c>
      <c r="G4" t="s" s="80">
        <v>30</v>
      </c>
      <c r="H4" t="s" s="81">
        <v>31</v>
      </c>
      <c r="I4" s="47"/>
      <c r="J4" s="48"/>
      <c r="K4" s="49"/>
      <c r="L4" s="50"/>
      <c r="M4" t="s" s="82">
        <v>26</v>
      </c>
      <c r="N4" t="s" s="83">
        <v>32</v>
      </c>
      <c r="O4" t="s" s="84">
        <v>33</v>
      </c>
      <c r="P4" t="s" s="85">
        <v>26</v>
      </c>
      <c r="Q4" t="s" s="86">
        <v>34</v>
      </c>
      <c r="R4" t="s" s="83">
        <v>35</v>
      </c>
      <c r="S4" t="s" s="87">
        <v>36</v>
      </c>
      <c r="T4" s="88"/>
      <c r="U4" t="s" s="89">
        <v>34</v>
      </c>
      <c r="V4" t="s" s="86">
        <v>35</v>
      </c>
      <c r="W4" t="s" s="83">
        <v>37</v>
      </c>
      <c r="X4" t="s" s="87">
        <v>38</v>
      </c>
      <c r="Y4" s="90"/>
      <c r="Z4" t="s" s="91">
        <v>39</v>
      </c>
      <c r="AA4" t="s" s="86">
        <v>34</v>
      </c>
      <c r="AB4" t="s" s="83">
        <v>35</v>
      </c>
      <c r="AC4" t="s" s="87">
        <v>36</v>
      </c>
      <c r="AD4" s="92"/>
      <c r="AE4" t="s" s="89">
        <v>34</v>
      </c>
      <c r="AF4" t="s" s="93">
        <v>35</v>
      </c>
      <c r="AG4" t="s" s="83">
        <v>37</v>
      </c>
      <c r="AH4" t="s" s="87">
        <v>38</v>
      </c>
      <c r="AI4" s="94"/>
      <c r="AJ4" t="s" s="91">
        <v>40</v>
      </c>
      <c r="AK4" t="s" s="93">
        <v>41</v>
      </c>
      <c r="AL4" t="s" s="83">
        <v>42</v>
      </c>
      <c r="AM4" t="s" s="87">
        <v>43</v>
      </c>
      <c r="AN4" t="s" s="85">
        <v>26</v>
      </c>
      <c r="AO4" t="s" s="95">
        <v>34</v>
      </c>
      <c r="AP4" t="s" s="96">
        <v>35</v>
      </c>
      <c r="AQ4" t="s" s="97">
        <v>36</v>
      </c>
      <c r="AR4" t="s" s="98">
        <v>44</v>
      </c>
      <c r="AS4" t="s" s="95">
        <v>34</v>
      </c>
      <c r="AT4" t="s" s="96">
        <v>35</v>
      </c>
      <c r="AU4" t="s" s="97">
        <v>36</v>
      </c>
      <c r="AV4" t="s" s="99">
        <v>45</v>
      </c>
      <c r="AW4" t="s" s="83">
        <v>46</v>
      </c>
      <c r="AX4" t="s" s="100">
        <v>47</v>
      </c>
      <c r="AY4" t="s" s="83">
        <v>48</v>
      </c>
      <c r="AZ4" t="s" s="84">
        <v>49</v>
      </c>
      <c r="BA4" t="s" s="101">
        <v>50</v>
      </c>
      <c r="BB4" s="102"/>
      <c r="BC4" t="s" s="83">
        <v>51</v>
      </c>
      <c r="BD4" t="s" s="87">
        <v>43</v>
      </c>
      <c r="BE4" t="s" s="103">
        <v>26</v>
      </c>
      <c r="BF4" t="s" s="95">
        <v>52</v>
      </c>
      <c r="BG4" t="s" s="104">
        <v>53</v>
      </c>
      <c r="BH4" t="s" s="97">
        <v>54</v>
      </c>
      <c r="BI4" t="s" s="95">
        <v>52</v>
      </c>
      <c r="BJ4" t="s" s="104">
        <v>53</v>
      </c>
      <c r="BK4" t="s" s="97">
        <v>55</v>
      </c>
      <c r="BL4" t="s" s="95">
        <v>52</v>
      </c>
      <c r="BM4" t="s" s="104">
        <v>53</v>
      </c>
      <c r="BN4" t="s" s="97">
        <v>56</v>
      </c>
      <c r="BO4" t="s" s="95">
        <v>52</v>
      </c>
      <c r="BP4" t="s" s="104">
        <v>53</v>
      </c>
      <c r="BQ4" t="s" s="97">
        <v>57</v>
      </c>
      <c r="BR4" t="s" s="93">
        <v>58</v>
      </c>
      <c r="BS4" t="s" s="83">
        <v>51</v>
      </c>
      <c r="BT4" t="s" s="87">
        <v>59</v>
      </c>
      <c r="BU4" t="s" s="85">
        <v>26</v>
      </c>
      <c r="BV4" s="105"/>
      <c r="BW4" s="14"/>
    </row>
    <row r="5" ht="24.95" customHeight="1">
      <c r="A5" s="106">
        <f>IF(C5,RANK(B5,$B$5:$B$28),"")</f>
        <v>1</v>
      </c>
      <c r="B5" s="107">
        <f>IF(C5,(O5+AM5+BD5+BT5),"")</f>
        <v>285</v>
      </c>
      <c r="C5" s="108">
        <v>603</v>
      </c>
      <c r="D5" t="s" s="149">
        <v>269</v>
      </c>
      <c r="E5" t="s" s="190">
        <v>208</v>
      </c>
      <c r="F5" t="s" s="149">
        <v>205</v>
      </c>
      <c r="G5" t="s" s="112">
        <v>270</v>
      </c>
      <c r="H5" t="s" s="113">
        <v>95</v>
      </c>
      <c r="I5" s="114">
        <f>IF(C5,N5,"")</f>
        <v>1</v>
      </c>
      <c r="J5" s="115">
        <f>IF(C5,AL5,"")</f>
        <v>6</v>
      </c>
      <c r="K5" t="s" s="116">
        <f>IF(C5,BC5,"")</f>
      </c>
      <c r="L5" s="117">
        <f>IF(C5,BN5,"")</f>
        <v>0</v>
      </c>
      <c r="M5" s="118">
        <f>IF($C5,$C5,"")</f>
        <v>603</v>
      </c>
      <c r="N5" s="122">
        <v>1</v>
      </c>
      <c r="O5" s="119">
        <f>IF(N5,VLOOKUP(N5,'Point'!$A$3:$B$122,2),0)</f>
        <v>150</v>
      </c>
      <c r="P5" s="120">
        <f>IF($C5,$C5,"")</f>
        <v>603</v>
      </c>
      <c r="Q5" s="121">
        <v>0</v>
      </c>
      <c r="R5" s="122">
        <v>0</v>
      </c>
      <c r="S5" s="123">
        <v>0</v>
      </c>
      <c r="T5" s="125">
        <f>IF(S5&lt;&gt;"",Q5*3600+R5*60+S5,"")</f>
        <v>0</v>
      </c>
      <c r="U5" s="121">
        <v>0</v>
      </c>
      <c r="V5" s="122">
        <v>2</v>
      </c>
      <c r="W5" s="123">
        <v>12</v>
      </c>
      <c r="X5" s="150">
        <v>85</v>
      </c>
      <c r="Y5" s="125">
        <f>IF(W5&lt;&gt;"",U5*3600+V5*60+W5+X5/100,"")</f>
        <v>132.85</v>
      </c>
      <c r="Z5" s="125">
        <f>IF(X5&lt;&gt;"",Y5-T5,"")</f>
        <v>132.85</v>
      </c>
      <c r="AA5" s="121">
        <v>0</v>
      </c>
      <c r="AB5" s="122">
        <v>0</v>
      </c>
      <c r="AC5" s="123">
        <v>0</v>
      </c>
      <c r="AD5" s="125">
        <f>IF(AC5&lt;&gt;"",AA5*3600+AB5*60+AC5,"")</f>
        <v>0</v>
      </c>
      <c r="AE5" s="121">
        <v>0</v>
      </c>
      <c r="AF5" s="151">
        <v>2</v>
      </c>
      <c r="AG5" s="151">
        <v>10</v>
      </c>
      <c r="AH5" s="152">
        <v>80</v>
      </c>
      <c r="AI5" s="125">
        <f>IF(AG5&lt;&gt;"",AE5*3600+AF5*60+AG5+AH5/100,"")</f>
        <v>130.8</v>
      </c>
      <c r="AJ5" s="125">
        <f>IF(AH5&lt;&gt;"",AI5-AD5,"")</f>
        <v>130.8</v>
      </c>
      <c r="AK5" s="106">
        <f>IF(OR(Z5&lt;&gt;"",AJ5&lt;&gt;""),MIN(Z5,AJ5),"")</f>
        <v>130.8</v>
      </c>
      <c r="AL5" s="132">
        <f>IF(AK5&lt;&gt;"",RANK(AK5,$AK$5:$AK$28,1),"")</f>
        <v>6</v>
      </c>
      <c r="AM5" s="119">
        <f>IF(AL5&lt;&gt;"",VLOOKUP(AL5,'Point'!$A$3:$B$122,2),0)</f>
        <v>135</v>
      </c>
      <c r="AN5" s="120">
        <f>IF($C5,$C5,"")</f>
        <v>603</v>
      </c>
      <c r="AO5" s="126"/>
      <c r="AP5" s="127"/>
      <c r="AQ5" s="128"/>
      <c r="AR5" t="s" s="129">
        <f>IF(AQ5&lt;&gt;"",AO5*3600+AP5*60+AQ5,"")</f>
      </c>
      <c r="AS5" s="126"/>
      <c r="AT5" s="127"/>
      <c r="AU5" s="128"/>
      <c r="AV5" t="s" s="133">
        <f>IF(AU5&lt;&gt;"",AS5*3600+AT5*60+AU5,"")</f>
      </c>
      <c r="AW5" t="s" s="134">
        <f>IF(AQ5&lt;&gt;"",AV5-AR5,"")</f>
      </c>
      <c r="AX5" s="135">
        <f>IF(AND(AW5&lt;&gt;"",AW5&gt;'Point'!$I$8),AW5-'Point'!$I$8,0)</f>
        <v>0</v>
      </c>
      <c r="AY5" s="132">
        <f>IF(AX5&lt;&gt;0,VLOOKUP(AX5,'Point'!$I$11:$J$48,2),0)</f>
        <v>0</v>
      </c>
      <c r="AZ5" s="128"/>
      <c r="BA5" t="s" s="134">
        <f>IF(AZ5&lt;&gt;"",AZ5-AY5,"")</f>
      </c>
      <c r="BB5" t="s" s="134">
        <f>IF(AV5&lt;&gt;"",BA5*10000-AW5,"")</f>
      </c>
      <c r="BC5" t="s" s="134">
        <f>IF(AZ5&lt;&gt;"",RANK(BB5,$BB$5:$BB$28,0),"")</f>
      </c>
      <c r="BD5" s="119">
        <f>IF(BA5&lt;&gt;"",VLOOKUP(BC5,'Point'!$A$3:$B$122,2),0)</f>
        <v>0</v>
      </c>
      <c r="BE5" s="120">
        <f>IF($C5,$C5,"")</f>
        <v>603</v>
      </c>
      <c r="BF5" s="136"/>
      <c r="BG5" s="137"/>
      <c r="BH5" s="138">
        <f>BG5+BF5</f>
        <v>0</v>
      </c>
      <c r="BI5" s="136"/>
      <c r="BJ5" s="137"/>
      <c r="BK5" s="139"/>
      <c r="BL5" s="136"/>
      <c r="BM5" s="137"/>
      <c r="BN5" s="138">
        <f>BM5+BL5</f>
        <v>0</v>
      </c>
      <c r="BO5" s="136"/>
      <c r="BP5" s="137"/>
      <c r="BQ5" s="139"/>
      <c r="BR5" s="140"/>
      <c r="BS5" s="141"/>
      <c r="BT5" s="142"/>
      <c r="BU5" s="168"/>
      <c r="BV5" s="144"/>
      <c r="BW5" s="145"/>
    </row>
    <row r="6" ht="24.95" customHeight="1">
      <c r="A6" s="106">
        <v>2</v>
      </c>
      <c r="B6" s="107">
        <f>IF(C6,(O6+AM6+BD6+BT6),"")</f>
        <v>285</v>
      </c>
      <c r="C6" s="233">
        <v>640</v>
      </c>
      <c r="D6" t="s" s="149">
        <v>132</v>
      </c>
      <c r="E6" t="s" s="190">
        <v>271</v>
      </c>
      <c r="F6" t="s" s="149">
        <v>123</v>
      </c>
      <c r="G6" t="s" s="112">
        <v>270</v>
      </c>
      <c r="H6" t="s" s="113">
        <v>95</v>
      </c>
      <c r="I6" s="153"/>
      <c r="J6" s="115">
        <f>IF(C6,AL6,"")</f>
        <v>3</v>
      </c>
      <c r="K6" t="s" s="116">
        <f>IF(C6,BC6,"")</f>
      </c>
      <c r="L6" s="117">
        <f>IF(C6,BN6,"")</f>
        <v>0</v>
      </c>
      <c r="M6" s="118">
        <f>IF($C6,$C6,"")</f>
        <v>640</v>
      </c>
      <c r="N6" s="122">
        <v>4</v>
      </c>
      <c r="O6" s="119">
        <f>IF(N6,VLOOKUP(N6,'Point'!$A$3:$B$122,2),0)</f>
        <v>141</v>
      </c>
      <c r="P6" s="120">
        <f>IF($C6,$C6,"")</f>
        <v>640</v>
      </c>
      <c r="Q6" s="121">
        <v>0</v>
      </c>
      <c r="R6" s="122">
        <v>0</v>
      </c>
      <c r="S6" s="123">
        <v>0</v>
      </c>
      <c r="T6" s="125">
        <f>IF(S6&lt;&gt;"",Q6*3600+R6*60+S6,"")</f>
        <v>0</v>
      </c>
      <c r="U6" s="121">
        <v>0</v>
      </c>
      <c r="V6" s="122">
        <v>2</v>
      </c>
      <c r="W6" s="152">
        <v>8</v>
      </c>
      <c r="X6" s="150">
        <v>25</v>
      </c>
      <c r="Y6" s="125">
        <f>IF(W6&lt;&gt;"",U6*3600+V6*60+W6+X6/100,"")</f>
        <v>128.25</v>
      </c>
      <c r="Z6" s="125">
        <f>IF(X6&lt;&gt;"",Y6-T6,"")</f>
        <v>128.25</v>
      </c>
      <c r="AA6" s="121">
        <v>0</v>
      </c>
      <c r="AB6" s="122">
        <v>0</v>
      </c>
      <c r="AC6" s="123">
        <v>0</v>
      </c>
      <c r="AD6" s="125">
        <f>IF(AC6&lt;&gt;"",AA6*3600+AB6*60+AC6,"")</f>
        <v>0</v>
      </c>
      <c r="AE6" s="121">
        <v>0</v>
      </c>
      <c r="AF6" s="151">
        <v>2</v>
      </c>
      <c r="AG6" s="151">
        <v>4</v>
      </c>
      <c r="AH6" s="152">
        <v>14</v>
      </c>
      <c r="AI6" s="125">
        <f>IF(AG6&lt;&gt;"",AE6*3600+AF6*60+AG6+AH6/100,"")</f>
        <v>124.14</v>
      </c>
      <c r="AJ6" s="125">
        <f>IF(AH6&lt;&gt;"",AI6-AD6,"")</f>
        <v>124.14</v>
      </c>
      <c r="AK6" s="106">
        <f>IF(OR(Z6&lt;&gt;"",AJ6&lt;&gt;""),MIN(Z6,AJ6),"")</f>
        <v>124.14</v>
      </c>
      <c r="AL6" s="132">
        <f>IF(AK6&lt;&gt;"",RANK(AK6,$AK$5:$AK$28,1),"")</f>
        <v>3</v>
      </c>
      <c r="AM6" s="119">
        <f>IF(AL6&lt;&gt;"",VLOOKUP(AL6,'Point'!$A$3:$B$122,2),0)</f>
        <v>144</v>
      </c>
      <c r="AN6" s="120">
        <f>IF($C6,$C6,"")</f>
        <v>640</v>
      </c>
      <c r="AO6" s="126"/>
      <c r="AP6" s="127"/>
      <c r="AQ6" s="128"/>
      <c r="AR6" t="s" s="129">
        <f>IF(AQ6&lt;&gt;"",AO6*3600+AP6*60+AQ6,"")</f>
      </c>
      <c r="AS6" s="126"/>
      <c r="AT6" s="127"/>
      <c r="AU6" s="128"/>
      <c r="AV6" t="s" s="133">
        <f>IF(AU6&lt;&gt;"",AS6*3600+AT6*60+AU6,"")</f>
      </c>
      <c r="AW6" t="s" s="134">
        <f>IF(AQ6&lt;&gt;"",AV6-AR6,"")</f>
      </c>
      <c r="AX6" s="135">
        <f>IF(AND(AW6&lt;&gt;"",AW6&gt;'Point'!$I$8),AW6-'Point'!$I$8,0)</f>
        <v>0</v>
      </c>
      <c r="AY6" s="132">
        <f>IF(AX6&lt;&gt;0,VLOOKUP(AX6,'Point'!$I$11:$J$48,2),0)</f>
        <v>0</v>
      </c>
      <c r="AZ6" s="128"/>
      <c r="BA6" t="s" s="134">
        <f>IF(AZ6&lt;&gt;"",AZ6-AY6,"")</f>
      </c>
      <c r="BB6" t="s" s="134">
        <f>IF(AV6&lt;&gt;"",BA6*10000-AW6,"")</f>
      </c>
      <c r="BC6" t="s" s="134">
        <f>IF(AZ6&lt;&gt;"",RANK(BB6,$BB$5:$BB$28,0),"")</f>
      </c>
      <c r="BD6" s="119">
        <f>IF(BA6&lt;&gt;"",VLOOKUP(BC6,'Point'!$A$3:$B$122,2),0)</f>
        <v>0</v>
      </c>
      <c r="BE6" s="120">
        <f>IF($C6,$C6,"")</f>
        <v>640</v>
      </c>
      <c r="BF6" s="136"/>
      <c r="BG6" s="137"/>
      <c r="BH6" s="138">
        <f>BG6+BF6</f>
        <v>0</v>
      </c>
      <c r="BI6" s="136"/>
      <c r="BJ6" s="137"/>
      <c r="BK6" s="139"/>
      <c r="BL6" s="136"/>
      <c r="BM6" s="137"/>
      <c r="BN6" s="138">
        <f>BM6+BL6</f>
        <v>0</v>
      </c>
      <c r="BO6" s="136"/>
      <c r="BP6" s="137"/>
      <c r="BQ6" s="139"/>
      <c r="BR6" s="140"/>
      <c r="BS6" s="141"/>
      <c r="BT6" s="142"/>
      <c r="BU6" s="143">
        <f>IF($C6,$C6,"")</f>
        <v>640</v>
      </c>
      <c r="BV6" s="144"/>
      <c r="BW6" s="145"/>
    </row>
    <row r="7" ht="24.95" customHeight="1">
      <c r="A7" s="106">
        <f>IF(C7,RANK(B7,$B$5:$B$28),"")</f>
        <v>3</v>
      </c>
      <c r="B7" s="107">
        <f>IF(C7,(O7+AM7+BD7+BT7),"")</f>
        <v>275</v>
      </c>
      <c r="C7" s="224">
        <v>635</v>
      </c>
      <c r="D7" t="s" s="149">
        <v>272</v>
      </c>
      <c r="E7" t="s" s="149">
        <v>273</v>
      </c>
      <c r="F7" t="s" s="255">
        <v>209</v>
      </c>
      <c r="G7" t="s" s="183">
        <v>270</v>
      </c>
      <c r="H7" t="s" s="113">
        <v>95</v>
      </c>
      <c r="I7" s="153"/>
      <c r="J7" s="115">
        <f>IF(C7,AL7,"")</f>
        <v>1</v>
      </c>
      <c r="K7" s="116"/>
      <c r="L7" s="154"/>
      <c r="M7" s="155"/>
      <c r="N7" s="122">
        <v>10</v>
      </c>
      <c r="O7" s="119">
        <f>IF(N7,VLOOKUP(N7,'Point'!$A$3:$B$122,2),0)</f>
        <v>125</v>
      </c>
      <c r="P7" s="156"/>
      <c r="Q7" s="121">
        <v>0</v>
      </c>
      <c r="R7" s="122">
        <v>0</v>
      </c>
      <c r="S7" s="123">
        <v>0</v>
      </c>
      <c r="T7" s="125">
        <f>IF(S7&lt;&gt;"",Q7*3600+R7*60+S7,"")</f>
        <v>0</v>
      </c>
      <c r="U7" s="121">
        <v>0</v>
      </c>
      <c r="V7" s="122">
        <v>2</v>
      </c>
      <c r="W7" s="123">
        <v>5</v>
      </c>
      <c r="X7" s="150">
        <v>95</v>
      </c>
      <c r="Y7" s="125">
        <f>IF(W7&lt;&gt;"",U7*3600+V7*60+W7+X7/100,"")</f>
        <v>125.95</v>
      </c>
      <c r="Z7" s="125">
        <f>IF(X7&lt;&gt;"",Y7-T7,"")</f>
        <v>125.95</v>
      </c>
      <c r="AA7" s="121">
        <v>0</v>
      </c>
      <c r="AB7" s="122">
        <v>0</v>
      </c>
      <c r="AC7" s="123">
        <v>0</v>
      </c>
      <c r="AD7" s="125">
        <f>IF(AC7&lt;&gt;"",AA7*3600+AB7*60+AC7,"")</f>
        <v>0</v>
      </c>
      <c r="AE7" s="121">
        <v>0</v>
      </c>
      <c r="AF7" s="151">
        <v>2</v>
      </c>
      <c r="AG7" s="151">
        <v>3</v>
      </c>
      <c r="AH7" s="152">
        <v>15</v>
      </c>
      <c r="AI7" s="125">
        <f>IF(AG7&lt;&gt;"",AE7*3600+AF7*60+AG7+AH7/100,"")</f>
        <v>123.15</v>
      </c>
      <c r="AJ7" s="125">
        <f>IF(AH7&lt;&gt;"",AI7-AD7,"")</f>
        <v>123.15</v>
      </c>
      <c r="AK7" s="106">
        <f>IF(OR(Z7&lt;&gt;"",AJ7&lt;&gt;""),MIN(Z7,AJ7),"")</f>
        <v>123.15</v>
      </c>
      <c r="AL7" s="132">
        <f>IF(AK7&lt;&gt;"",RANK(AK7,$AK$5:$AK$28,1),"")</f>
        <v>1</v>
      </c>
      <c r="AM7" s="119">
        <f>IF(AL7&lt;&gt;"",VLOOKUP(AL7,'Point'!$A$3:$B$122,2),0)</f>
        <v>150</v>
      </c>
      <c r="AN7" s="156"/>
      <c r="AO7" s="126"/>
      <c r="AP7" s="127"/>
      <c r="AQ7" s="128"/>
      <c r="AR7" t="s" s="129">
        <f>IF(AQ7&lt;&gt;"",AO7*3600+AP7*60+AQ7,"")</f>
      </c>
      <c r="AS7" s="126"/>
      <c r="AT7" s="127"/>
      <c r="AU7" s="128"/>
      <c r="AV7" t="s" s="133">
        <f>IF(AU7&lt;&gt;"",AS7*3600+AT7*60+AU7,"")</f>
      </c>
      <c r="AW7" t="s" s="134">
        <f>IF(AQ7&lt;&gt;"",AV7-AR7,"")</f>
      </c>
      <c r="AX7" s="135">
        <f>IF(AND(AW7&lt;&gt;"",AW7&gt;'Point'!$I$8),AW7-'Point'!$I$8,0)</f>
        <v>0</v>
      </c>
      <c r="AY7" s="132">
        <f>IF(AX7&lt;&gt;0,VLOOKUP(AX7,'Point'!$I$11:$J$48,2),0)</f>
        <v>0</v>
      </c>
      <c r="AZ7" s="128"/>
      <c r="BA7" t="s" s="134">
        <f>IF(AZ7&lt;&gt;"",AZ7-AY7,"")</f>
      </c>
      <c r="BB7" t="s" s="134">
        <f>IF(AV7&lt;&gt;"",BA7*10000-AW7,"")</f>
      </c>
      <c r="BC7" t="s" s="134">
        <f>IF(AZ7&lt;&gt;"",RANK(BB7,$BB$5:$BB$28,0),"")</f>
      </c>
      <c r="BD7" s="119">
        <f>IF(BA7&lt;&gt;"",VLOOKUP(BC7,'Point'!$A$3:$B$122,2),0)</f>
        <v>0</v>
      </c>
      <c r="BE7" s="156"/>
      <c r="BF7" s="136"/>
      <c r="BG7" s="137"/>
      <c r="BH7" s="138">
        <f>BG7+BF7</f>
        <v>0</v>
      </c>
      <c r="BI7" s="136"/>
      <c r="BJ7" s="137"/>
      <c r="BK7" s="139"/>
      <c r="BL7" s="136"/>
      <c r="BM7" s="137"/>
      <c r="BN7" s="138">
        <f>BM7+BL7</f>
        <v>0</v>
      </c>
      <c r="BO7" s="136"/>
      <c r="BP7" s="137"/>
      <c r="BQ7" s="139"/>
      <c r="BR7" s="140"/>
      <c r="BS7" s="141"/>
      <c r="BT7" s="142"/>
      <c r="BU7" s="143">
        <f>IF($C8,$C8,"")</f>
        <v>630</v>
      </c>
      <c r="BV7" s="144"/>
      <c r="BW7" s="145"/>
    </row>
    <row r="8" ht="24.95" customHeight="1">
      <c r="A8" s="106">
        <f>IF(C8,RANK(B8,$B$5:$B$28),"")</f>
        <v>4</v>
      </c>
      <c r="B8" s="107">
        <f>IF(C8,(O8+AM8+BD8+BT8),"")</f>
        <v>273</v>
      </c>
      <c r="C8" s="206">
        <v>630</v>
      </c>
      <c r="D8" t="s" s="149">
        <v>193</v>
      </c>
      <c r="E8" t="s" s="190">
        <v>274</v>
      </c>
      <c r="F8" t="s" s="149">
        <v>62</v>
      </c>
      <c r="G8" t="s" s="112">
        <v>270</v>
      </c>
      <c r="H8" t="s" s="113">
        <v>95</v>
      </c>
      <c r="I8" s="114">
        <f>IF(C9,N8,"")</f>
        <v>7</v>
      </c>
      <c r="J8" s="115">
        <f>IF(C8,AL8,"")</f>
        <v>4</v>
      </c>
      <c r="K8" t="s" s="116">
        <f>IF(C9,BC8,"")</f>
      </c>
      <c r="L8" s="117">
        <f>IF(C9,BN8,"")</f>
        <v>0</v>
      </c>
      <c r="M8" s="118">
        <f>IF($C9,$C9,"")</f>
        <v>604</v>
      </c>
      <c r="N8" s="122">
        <v>7</v>
      </c>
      <c r="O8" s="119">
        <f>IF(N8,VLOOKUP(N8,'Point'!$A$3:$B$122,2),0)</f>
        <v>132</v>
      </c>
      <c r="P8" s="120">
        <f>IF($C9,$C9,"")</f>
        <v>604</v>
      </c>
      <c r="Q8" s="121">
        <v>0</v>
      </c>
      <c r="R8" s="122">
        <v>0</v>
      </c>
      <c r="S8" s="123">
        <v>0</v>
      </c>
      <c r="T8" s="125">
        <f>IF(S8&lt;&gt;"",Q8*3600+R8*60+S8,"")</f>
        <v>0</v>
      </c>
      <c r="U8" s="121">
        <v>0</v>
      </c>
      <c r="V8" s="122">
        <v>2</v>
      </c>
      <c r="W8" s="152">
        <v>7</v>
      </c>
      <c r="X8" s="150">
        <v>33</v>
      </c>
      <c r="Y8" s="125">
        <f>IF(W8&lt;&gt;"",U8*3600+V8*60+W8+X8/100,"")</f>
        <v>127.33</v>
      </c>
      <c r="Z8" s="125">
        <f>IF(X8&lt;&gt;"",Y8-T8,"")</f>
        <v>127.33</v>
      </c>
      <c r="AA8" s="121">
        <v>0</v>
      </c>
      <c r="AB8" s="122">
        <v>0</v>
      </c>
      <c r="AC8" s="123">
        <v>0</v>
      </c>
      <c r="AD8" s="125">
        <f>IF(AC8&lt;&gt;"",AA8*3600+AB8*60+AC8,"")</f>
        <v>0</v>
      </c>
      <c r="AE8" s="121">
        <v>0</v>
      </c>
      <c r="AF8" s="151">
        <v>2</v>
      </c>
      <c r="AG8" s="151">
        <v>4</v>
      </c>
      <c r="AH8" s="152">
        <v>60</v>
      </c>
      <c r="AI8" s="125">
        <f>IF(AG8&lt;&gt;"",AE8*3600+AF8*60+AG8+AH8/100,"")</f>
        <v>124.6</v>
      </c>
      <c r="AJ8" s="125">
        <f>IF(AH8&lt;&gt;"",AI8-AD8,"")</f>
        <v>124.6</v>
      </c>
      <c r="AK8" s="106">
        <f>IF(OR(Z8&lt;&gt;"",AJ8&lt;&gt;""),MIN(Z8,AJ8),"")</f>
        <v>124.6</v>
      </c>
      <c r="AL8" s="132">
        <f>IF(AK8&lt;&gt;"",RANK(AK8,$AK$5:$AK$28,1),"")</f>
        <v>4</v>
      </c>
      <c r="AM8" s="119">
        <f>IF(AL8&lt;&gt;"",VLOOKUP(AL8,'Point'!$A$3:$B$122,2),0)</f>
        <v>141</v>
      </c>
      <c r="AN8" s="120">
        <f>IF($C9,$C9,"")</f>
        <v>604</v>
      </c>
      <c r="AO8" s="126"/>
      <c r="AP8" s="127"/>
      <c r="AQ8" s="128"/>
      <c r="AR8" t="s" s="129">
        <f>IF(AQ8&lt;&gt;"",AO8*3600+AP8*60+AQ8,"")</f>
      </c>
      <c r="AS8" s="126"/>
      <c r="AT8" s="130"/>
      <c r="AU8" s="131"/>
      <c r="AV8" t="s" s="133">
        <f>IF(AU8&lt;&gt;"",AS8*3600+AT8*60+AU8,"")</f>
      </c>
      <c r="AW8" t="s" s="134">
        <f>IF(AQ8&lt;&gt;"",AV8-AR8,"")</f>
      </c>
      <c r="AX8" s="135">
        <f>IF(AND(AW8&lt;&gt;"",AW8&gt;'Point'!$I$8),AW8-'Point'!$I$8,0)</f>
        <v>0</v>
      </c>
      <c r="AY8" s="132">
        <f>IF(AX8&lt;&gt;0,VLOOKUP(AX8,'Point'!$I$11:$J$48,2),0)</f>
        <v>0</v>
      </c>
      <c r="AZ8" s="128"/>
      <c r="BA8" t="s" s="134">
        <f>IF(AZ8&lt;&gt;"",AZ8-AY8,"")</f>
      </c>
      <c r="BB8" t="s" s="134">
        <f>IF(AV8&lt;&gt;"",BA8*10000-AW8,"")</f>
      </c>
      <c r="BC8" t="s" s="134">
        <f>IF(AZ8&lt;&gt;"",RANK(BB8,$BB$5:$BB$28,0),"")</f>
      </c>
      <c r="BD8" s="119">
        <f>IF(BA8&lt;&gt;"",VLOOKUP(BC8,'Point'!$A$3:$B$122,2),0)</f>
        <v>0</v>
      </c>
      <c r="BE8" s="120">
        <f>IF($C9,$C9,"")</f>
        <v>604</v>
      </c>
      <c r="BF8" s="136"/>
      <c r="BG8" s="137"/>
      <c r="BH8" s="138">
        <f>BG8+BF8</f>
        <v>0</v>
      </c>
      <c r="BI8" s="136"/>
      <c r="BJ8" s="137"/>
      <c r="BK8" s="139"/>
      <c r="BL8" s="136"/>
      <c r="BM8" s="137"/>
      <c r="BN8" s="138">
        <f>BM8+BL8</f>
        <v>0</v>
      </c>
      <c r="BO8" s="136"/>
      <c r="BP8" s="137"/>
      <c r="BQ8" s="139"/>
      <c r="BR8" s="140"/>
      <c r="BS8" s="141"/>
      <c r="BT8" s="142"/>
      <c r="BU8" s="143">
        <f>IF($C8,$C8,"")</f>
        <v>630</v>
      </c>
      <c r="BV8" s="144"/>
      <c r="BW8" s="145"/>
    </row>
    <row r="9" ht="24.95" customHeight="1">
      <c r="A9" s="106">
        <f>IF(C9,RANK(B9,$B$5:$B$28),"")</f>
        <v>5</v>
      </c>
      <c r="B9" s="107">
        <f>IF(C9,(O9+AM9+BD9+BT9),"")</f>
        <v>270</v>
      </c>
      <c r="C9" s="108">
        <v>604</v>
      </c>
      <c r="D9" t="s" s="149">
        <v>275</v>
      </c>
      <c r="E9" t="s" s="190">
        <v>69</v>
      </c>
      <c r="F9" t="s" s="149">
        <v>205</v>
      </c>
      <c r="G9" t="s" s="112">
        <v>270</v>
      </c>
      <c r="H9" t="s" s="113">
        <v>95</v>
      </c>
      <c r="I9" s="114">
        <f>IF(C10,N9,"")</f>
        <v>2</v>
      </c>
      <c r="J9" s="115">
        <f>IF(C9,AL9,"")</f>
        <v>11</v>
      </c>
      <c r="K9" t="s" s="116">
        <f>IF(C10,BC9,"")</f>
      </c>
      <c r="L9" s="117">
        <f>IF(C10,BN9,"")</f>
        <v>0</v>
      </c>
      <c r="M9" s="118">
        <f>IF($C10,$C10,"")</f>
        <v>619</v>
      </c>
      <c r="N9" s="122">
        <v>2</v>
      </c>
      <c r="O9" s="119">
        <f>IF(N9,VLOOKUP(N9,'Point'!$A$3:$B$122,2),0)</f>
        <v>147</v>
      </c>
      <c r="P9" s="120">
        <f>IF($C10,$C10,"")</f>
        <v>619</v>
      </c>
      <c r="Q9" s="121">
        <v>0</v>
      </c>
      <c r="R9" s="122">
        <v>0</v>
      </c>
      <c r="S9" s="123">
        <v>0</v>
      </c>
      <c r="T9" s="125">
        <f>IF(S9&lt;&gt;"",Q9*3600+R9*60+S9,"")</f>
        <v>0</v>
      </c>
      <c r="U9" s="121">
        <v>0</v>
      </c>
      <c r="V9" s="122">
        <v>2</v>
      </c>
      <c r="W9" s="152">
        <v>24</v>
      </c>
      <c r="X9" s="150">
        <v>65</v>
      </c>
      <c r="Y9" s="125">
        <f>IF(W9&lt;&gt;"",U9*3600+V9*60+W9+X9/100,"")</f>
        <v>144.65</v>
      </c>
      <c r="Z9" s="125">
        <f>IF(X9&lt;&gt;"",Y9-T9,"")</f>
        <v>144.65</v>
      </c>
      <c r="AA9" s="121">
        <v>0</v>
      </c>
      <c r="AB9" s="122">
        <v>0</v>
      </c>
      <c r="AC9" s="123">
        <v>0</v>
      </c>
      <c r="AD9" s="125">
        <f>IF(AC9&lt;&gt;"",AA9*3600+AB9*60+AC9,"")</f>
        <v>0</v>
      </c>
      <c r="AE9" s="121">
        <v>0</v>
      </c>
      <c r="AF9" s="151">
        <v>2</v>
      </c>
      <c r="AG9" s="151">
        <v>18</v>
      </c>
      <c r="AH9" s="152">
        <v>77</v>
      </c>
      <c r="AI9" s="125">
        <f>IF(AG9&lt;&gt;"",AE9*3600+AF9*60+AG9+AH9/100,"")</f>
        <v>138.77</v>
      </c>
      <c r="AJ9" s="125">
        <f>IF(AH9&lt;&gt;"",AI9-AD9,"")</f>
        <v>138.77</v>
      </c>
      <c r="AK9" s="106">
        <f>IF(OR(Z9&lt;&gt;"",AJ9&lt;&gt;""),MIN(Z9,AJ9),"")</f>
        <v>138.77</v>
      </c>
      <c r="AL9" s="132">
        <f>IF(AK9&lt;&gt;"",RANK(AK9,$AK$5:$AK$28,1),"")</f>
        <v>11</v>
      </c>
      <c r="AM9" s="119">
        <f>IF(AL9&lt;&gt;"",VLOOKUP(AL9,'Point'!$A$3:$B$122,2),0)</f>
        <v>123</v>
      </c>
      <c r="AN9" s="120">
        <f>IF($C10,$C10,"")</f>
        <v>619</v>
      </c>
      <c r="AO9" s="126"/>
      <c r="AP9" s="127"/>
      <c r="AQ9" s="128"/>
      <c r="AR9" t="s" s="129">
        <f>IF(AQ9&lt;&gt;"",AO9*3600+AP9*60+AQ9,"")</f>
      </c>
      <c r="AS9" s="126"/>
      <c r="AT9" s="127"/>
      <c r="AU9" s="128"/>
      <c r="AV9" t="s" s="133">
        <f>IF(AU9&lt;&gt;"",AS9*3600+AT9*60+AU9,"")</f>
      </c>
      <c r="AW9" t="s" s="134">
        <f>IF(AQ9&lt;&gt;"",AV9-AR9,"")</f>
      </c>
      <c r="AX9" s="135">
        <f>IF(AND(AW9&lt;&gt;"",AW9&gt;'Point'!$I$8),AW9-'Point'!$I$8,0)</f>
        <v>0</v>
      </c>
      <c r="AY9" s="132">
        <f>IF(AX9&lt;&gt;0,VLOOKUP(AX9,'Point'!$I$11:$J$48,2),0)</f>
        <v>0</v>
      </c>
      <c r="AZ9" s="128"/>
      <c r="BA9" t="s" s="134">
        <f>IF(AZ9&lt;&gt;"",AZ9-AY9,"")</f>
      </c>
      <c r="BB9" t="s" s="134">
        <f>IF(AV9&lt;&gt;"",BA9*10000-AW9,"")</f>
      </c>
      <c r="BC9" t="s" s="134">
        <f>IF(AZ9&lt;&gt;"",RANK(BB9,$BB$5:$BB$28,0),"")</f>
      </c>
      <c r="BD9" s="119">
        <f>IF(BA9&lt;&gt;"",VLOOKUP(BC9,'Point'!$A$3:$B$122,2),0)</f>
        <v>0</v>
      </c>
      <c r="BE9" s="120">
        <f>IF($C10,$C10,"")</f>
        <v>619</v>
      </c>
      <c r="BF9" s="136"/>
      <c r="BG9" s="137"/>
      <c r="BH9" s="138">
        <f>BG9+BF9</f>
        <v>0</v>
      </c>
      <c r="BI9" s="136"/>
      <c r="BJ9" s="137"/>
      <c r="BK9" s="139"/>
      <c r="BL9" s="136"/>
      <c r="BM9" s="137"/>
      <c r="BN9" s="138">
        <f>BM9+BL9</f>
        <v>0</v>
      </c>
      <c r="BO9" s="136"/>
      <c r="BP9" s="137"/>
      <c r="BQ9" s="139"/>
      <c r="BR9" s="140"/>
      <c r="BS9" s="141"/>
      <c r="BT9" s="142"/>
      <c r="BU9" s="143">
        <f>IF($C10,$C10,"")</f>
        <v>619</v>
      </c>
      <c r="BV9" s="144"/>
      <c r="BW9" s="145"/>
    </row>
    <row r="10" ht="24.95" customHeight="1">
      <c r="A10" s="106">
        <v>7</v>
      </c>
      <c r="B10" s="107">
        <f>IF(C10,(O10+AM10+BD10+BT10),"")</f>
        <v>265</v>
      </c>
      <c r="C10" s="108">
        <v>619</v>
      </c>
      <c r="D10" t="s" s="149">
        <v>276</v>
      </c>
      <c r="E10" t="s" s="190">
        <v>130</v>
      </c>
      <c r="F10" t="s" s="149">
        <v>164</v>
      </c>
      <c r="G10" t="s" s="112">
        <v>270</v>
      </c>
      <c r="H10" t="s" s="113">
        <v>95</v>
      </c>
      <c r="I10" s="114">
        <f>IF(C10,N10,"")</f>
        <v>9</v>
      </c>
      <c r="J10" s="115">
        <f>IF(C10,AL10,"")</f>
        <v>5</v>
      </c>
      <c r="K10" t="s" s="116">
        <f>IF(C10,BC10,"")</f>
      </c>
      <c r="L10" s="117">
        <f>IF(C10,BN10,"")</f>
        <v>0</v>
      </c>
      <c r="M10" s="118">
        <f>IF($C10,$C10,"")</f>
        <v>619</v>
      </c>
      <c r="N10" s="122">
        <v>9</v>
      </c>
      <c r="O10" s="119">
        <f>IF(N10,VLOOKUP(N10,'Point'!$A$3:$B$122,2),0)</f>
        <v>127</v>
      </c>
      <c r="P10" s="120">
        <f>IF($C10,$C10,"")</f>
        <v>619</v>
      </c>
      <c r="Q10" s="121">
        <v>0</v>
      </c>
      <c r="R10" s="122">
        <v>0</v>
      </c>
      <c r="S10" s="123">
        <v>0</v>
      </c>
      <c r="T10" s="125">
        <f>IF(S10&lt;&gt;"",Q10*3600+R10*60+S10,"")</f>
        <v>0</v>
      </c>
      <c r="U10" s="121">
        <v>0</v>
      </c>
      <c r="V10" s="122">
        <v>2</v>
      </c>
      <c r="W10" s="152">
        <v>12</v>
      </c>
      <c r="X10" s="150">
        <v>78</v>
      </c>
      <c r="Y10" s="125">
        <f>IF(W10&lt;&gt;"",U10*3600+V10*60+W10+X10/100,"")</f>
        <v>132.78</v>
      </c>
      <c r="Z10" s="125">
        <f>IF(X10&lt;&gt;"",Y10-T10,"")</f>
        <v>132.78</v>
      </c>
      <c r="AA10" s="121">
        <v>0</v>
      </c>
      <c r="AB10" s="122">
        <v>0</v>
      </c>
      <c r="AC10" s="123">
        <v>0</v>
      </c>
      <c r="AD10" s="125">
        <f>IF(AC10&lt;&gt;"",AA10*3600+AB10*60+AC10,"")</f>
        <v>0</v>
      </c>
      <c r="AE10" s="121">
        <v>0</v>
      </c>
      <c r="AF10" s="151">
        <v>2</v>
      </c>
      <c r="AG10" s="151">
        <v>8</v>
      </c>
      <c r="AH10" s="152">
        <v>36</v>
      </c>
      <c r="AI10" s="125">
        <f>IF(AG10&lt;&gt;"",AE10*3600+AF10*60+AG10+AH10/100,"")</f>
        <v>128.36</v>
      </c>
      <c r="AJ10" s="125">
        <f>IF(AH10&lt;&gt;"",AI10-AD10,"")</f>
        <v>128.36</v>
      </c>
      <c r="AK10" s="106">
        <f>IF(OR(Z10&lt;&gt;"",AJ10&lt;&gt;""),MIN(Z10,AJ10),"")</f>
        <v>128.36</v>
      </c>
      <c r="AL10" s="132">
        <f>IF(AK10&lt;&gt;"",RANK(AK10,$AK$5:$AK$28,1),"")</f>
        <v>5</v>
      </c>
      <c r="AM10" s="119">
        <f>IF(AL10&lt;&gt;"",VLOOKUP(AL10,'Point'!$A$3:$B$122,2),0)</f>
        <v>138</v>
      </c>
      <c r="AN10" s="120">
        <f>IF($C10,$C10,"")</f>
        <v>619</v>
      </c>
      <c r="AO10" s="126"/>
      <c r="AP10" s="127"/>
      <c r="AQ10" s="128"/>
      <c r="AR10" t="s" s="129">
        <f>IF(AQ10&lt;&gt;"",AO10*3600+AP10*60+AQ10,"")</f>
      </c>
      <c r="AS10" s="126"/>
      <c r="AT10" s="130"/>
      <c r="AU10" s="131"/>
      <c r="AV10" t="s" s="133">
        <f>IF(AU10&lt;&gt;"",AS10*3600+AT10*60+AU10,"")</f>
      </c>
      <c r="AW10" t="s" s="134">
        <f>IF(AQ10&lt;&gt;"",AV10-AR10,"")</f>
      </c>
      <c r="AX10" s="135">
        <f>IF(AND(AW10&lt;&gt;"",AW10&gt;'Point'!$I$8),AW10-'Point'!$I$8,0)</f>
        <v>0</v>
      </c>
      <c r="AY10" s="132">
        <f>IF(AX10&lt;&gt;0,VLOOKUP(AX10,'Point'!$I$11:$J$48,2),0)</f>
        <v>0</v>
      </c>
      <c r="AZ10" s="128"/>
      <c r="BA10" t="s" s="134">
        <f>IF(AZ10&lt;&gt;"",AZ10-AY10,"")</f>
      </c>
      <c r="BB10" t="s" s="134">
        <f>IF(AV10&lt;&gt;"",BA10*10000-AW10,"")</f>
      </c>
      <c r="BC10" t="s" s="134">
        <f>IF(AZ10&lt;&gt;"",RANK(BB10,$BB$5:$BB$28,0),"")</f>
      </c>
      <c r="BD10" s="119">
        <f>IF(BA10&lt;&gt;"",VLOOKUP(BC10,'Point'!$A$3:$B$122,2),0)</f>
        <v>0</v>
      </c>
      <c r="BE10" s="120">
        <f>IF($C10,$C10,"")</f>
        <v>619</v>
      </c>
      <c r="BF10" s="136"/>
      <c r="BG10" s="137"/>
      <c r="BH10" s="138">
        <f>BG10+BF10</f>
        <v>0</v>
      </c>
      <c r="BI10" s="136"/>
      <c r="BJ10" s="137"/>
      <c r="BK10" s="139"/>
      <c r="BL10" s="136"/>
      <c r="BM10" s="137"/>
      <c r="BN10" s="138">
        <f>BM10+BL10</f>
        <v>0</v>
      </c>
      <c r="BO10" s="136"/>
      <c r="BP10" s="137"/>
      <c r="BQ10" s="139"/>
      <c r="BR10" s="140"/>
      <c r="BS10" s="141"/>
      <c r="BT10" s="142"/>
      <c r="BU10" s="143">
        <f>IF($C12,$C12,"")</f>
        <v>641</v>
      </c>
      <c r="BV10" s="144"/>
      <c r="BW10" s="145"/>
    </row>
    <row r="11" ht="24.95" customHeight="1">
      <c r="A11" s="106">
        <f>IF(C11,RANK(B11,$B$5:$B$28),"")</f>
        <v>7</v>
      </c>
      <c r="B11" s="107">
        <f>IF(C11,(O11+AM11+BD11+BT11),"")</f>
        <v>264</v>
      </c>
      <c r="C11" s="108">
        <v>615</v>
      </c>
      <c r="D11" t="s" s="149">
        <v>277</v>
      </c>
      <c r="E11" t="s" s="190">
        <v>278</v>
      </c>
      <c r="F11" t="s" s="149">
        <v>164</v>
      </c>
      <c r="G11" t="s" s="112">
        <v>270</v>
      </c>
      <c r="H11" t="s" s="113">
        <v>95</v>
      </c>
      <c r="I11" s="153"/>
      <c r="J11" s="115">
        <f>IF(C11,AL11,"")</f>
        <v>8</v>
      </c>
      <c r="K11" t="s" s="116">
        <f>IF(C11,BC11,"")</f>
      </c>
      <c r="L11" s="117">
        <f>IF(C11,BN11,"")</f>
        <v>0</v>
      </c>
      <c r="M11" s="118">
        <f>IF($C11,$C11,"")</f>
        <v>615</v>
      </c>
      <c r="N11" s="122">
        <v>6</v>
      </c>
      <c r="O11" s="119">
        <f>IF(N11,VLOOKUP(N11,'Point'!$A$3:$B$122,2),0)</f>
        <v>135</v>
      </c>
      <c r="P11" s="120">
        <f>IF($C11,$C11,"")</f>
        <v>615</v>
      </c>
      <c r="Q11" s="121">
        <v>0</v>
      </c>
      <c r="R11" s="122">
        <v>0</v>
      </c>
      <c r="S11" s="123">
        <v>0</v>
      </c>
      <c r="T11" s="125">
        <f>IF(S11&lt;&gt;"",Q11*3600+R11*60+S11,"")</f>
        <v>0</v>
      </c>
      <c r="U11" s="121">
        <v>0</v>
      </c>
      <c r="V11" s="122">
        <v>2</v>
      </c>
      <c r="W11" s="152">
        <v>17</v>
      </c>
      <c r="X11" s="150">
        <v>92</v>
      </c>
      <c r="Y11" s="125">
        <f>IF(W11&lt;&gt;"",U11*3600+V11*60+W11+X11/100,"")</f>
        <v>137.92</v>
      </c>
      <c r="Z11" s="125">
        <f>IF(X11&lt;&gt;"",Y11-T11,"")</f>
        <v>137.92</v>
      </c>
      <c r="AA11" s="121">
        <v>0</v>
      </c>
      <c r="AB11" s="122">
        <v>0</v>
      </c>
      <c r="AC11" s="123">
        <v>0</v>
      </c>
      <c r="AD11" s="125">
        <f>IF(AC11&lt;&gt;"",AA11*3600+AB11*60+AC11,"")</f>
        <v>0</v>
      </c>
      <c r="AE11" s="121">
        <v>0</v>
      </c>
      <c r="AF11" s="151">
        <v>2</v>
      </c>
      <c r="AG11" s="151">
        <v>12</v>
      </c>
      <c r="AH11" s="152">
        <v>16</v>
      </c>
      <c r="AI11" s="125">
        <f>IF(AG11&lt;&gt;"",AE11*3600+AF11*60+AG11+AH11/100,"")</f>
        <v>132.16</v>
      </c>
      <c r="AJ11" s="125">
        <f>IF(AH11&lt;&gt;"",AI11-AD11,"")</f>
        <v>132.16</v>
      </c>
      <c r="AK11" s="106">
        <f>IF(OR(Z11&lt;&gt;"",AJ11&lt;&gt;""),MIN(Z11,AJ11),"")</f>
        <v>132.16</v>
      </c>
      <c r="AL11" s="132">
        <f>IF(AK11&lt;&gt;"",RANK(AK11,$AK$5:$AK$28,1),"")</f>
        <v>8</v>
      </c>
      <c r="AM11" s="119">
        <f>IF(AL11&lt;&gt;"",VLOOKUP(AL11,'Point'!$A$3:$B$122,2),0)</f>
        <v>129</v>
      </c>
      <c r="AN11" s="120">
        <f>IF($C11,$C11,"")</f>
        <v>615</v>
      </c>
      <c r="AO11" s="126"/>
      <c r="AP11" s="127"/>
      <c r="AQ11" s="128"/>
      <c r="AR11" t="s" s="129">
        <f>IF(AQ11&lt;&gt;"",AO11*3600+AP11*60+AQ11,"")</f>
      </c>
      <c r="AS11" s="126"/>
      <c r="AT11" s="127"/>
      <c r="AU11" s="128"/>
      <c r="AV11" t="s" s="133">
        <f>IF(AU11&lt;&gt;"",AS11*3600+AT11*60+AU11,"")</f>
      </c>
      <c r="AW11" t="s" s="134">
        <f>IF(AQ11&lt;&gt;"",AV11-AR11,"")</f>
      </c>
      <c r="AX11" s="135">
        <f>IF(AND(AW11&lt;&gt;"",AW11&gt;'Point'!$I$8),AW11-'Point'!$I$8,0)</f>
        <v>0</v>
      </c>
      <c r="AY11" s="132">
        <f>IF(AX11&lt;&gt;0,VLOOKUP(AX11,'Point'!$I$11:$J$48,2),0)</f>
        <v>0</v>
      </c>
      <c r="AZ11" s="128"/>
      <c r="BA11" t="s" s="134">
        <f>IF(AZ11&lt;&gt;"",AZ11-AY11,"")</f>
      </c>
      <c r="BB11" t="s" s="134">
        <f>IF(AV11&lt;&gt;"",BA11*10000-AW11,"")</f>
      </c>
      <c r="BC11" t="s" s="134">
        <f>IF(AZ11&lt;&gt;"",RANK(BB11,$BB$5:$BB$28,0),"")</f>
      </c>
      <c r="BD11" s="119">
        <f>IF(BA11&lt;&gt;"",VLOOKUP(BC11,'Point'!$A$3:$B$122,2),0)</f>
        <v>0</v>
      </c>
      <c r="BE11" s="120">
        <f>IF($C11,$C11,"")</f>
        <v>615</v>
      </c>
      <c r="BF11" s="136"/>
      <c r="BG11" s="137"/>
      <c r="BH11" s="138">
        <f>BG11+BF11</f>
        <v>0</v>
      </c>
      <c r="BI11" s="136"/>
      <c r="BJ11" s="137"/>
      <c r="BK11" s="139"/>
      <c r="BL11" s="136"/>
      <c r="BM11" s="137"/>
      <c r="BN11" s="138">
        <f>BM11+BL11</f>
        <v>0</v>
      </c>
      <c r="BO11" s="136"/>
      <c r="BP11" s="137"/>
      <c r="BQ11" s="139"/>
      <c r="BR11" s="140"/>
      <c r="BS11" s="141"/>
      <c r="BT11" s="142"/>
      <c r="BU11" s="143">
        <f>IF($C11,$C11,"")</f>
        <v>615</v>
      </c>
      <c r="BV11" s="144"/>
      <c r="BW11" s="145"/>
    </row>
    <row r="12" ht="24.95" customHeight="1">
      <c r="A12" s="106">
        <f>IF(C12,RANK(B12,$B$5:$B$28),"")</f>
        <v>8</v>
      </c>
      <c r="B12" s="107">
        <f>IF(C12,(O12+AM12+BD12+BT12),"")</f>
        <v>262</v>
      </c>
      <c r="C12" s="108">
        <v>641</v>
      </c>
      <c r="D12" t="s" s="149">
        <v>228</v>
      </c>
      <c r="E12" t="s" s="190">
        <v>279</v>
      </c>
      <c r="F12" t="s" s="149">
        <v>123</v>
      </c>
      <c r="G12" t="s" s="112">
        <v>270</v>
      </c>
      <c r="H12" t="s" s="113">
        <v>95</v>
      </c>
      <c r="I12" s="114">
        <f>IF(C13,N12,"")</f>
        <v>15</v>
      </c>
      <c r="J12" s="115">
        <f>IF(C12,AL12,"")</f>
        <v>2</v>
      </c>
      <c r="K12" t="s" s="116">
        <f>IF(C13,BC12,"")</f>
      </c>
      <c r="L12" s="117">
        <f>IF(C13,BN12,"")</f>
        <v>0</v>
      </c>
      <c r="M12" s="118">
        <f>IF($C13,$C13,"")</f>
        <v>605</v>
      </c>
      <c r="N12" s="122">
        <v>15</v>
      </c>
      <c r="O12" s="119">
        <f>IF(N12,VLOOKUP(N12,'Point'!$A$3:$B$122,2),0)</f>
        <v>115</v>
      </c>
      <c r="P12" s="120">
        <f>IF($C13,$C13,"")</f>
        <v>605</v>
      </c>
      <c r="Q12" s="121">
        <v>0</v>
      </c>
      <c r="R12" s="122">
        <v>0</v>
      </c>
      <c r="S12" s="123">
        <v>0</v>
      </c>
      <c r="T12" s="125">
        <f>IF(S12&lt;&gt;"",Q12*3600+R12*60+S12,"")</f>
        <v>0</v>
      </c>
      <c r="U12" s="121">
        <v>0</v>
      </c>
      <c r="V12" s="122">
        <v>2</v>
      </c>
      <c r="W12" s="123">
        <v>3</v>
      </c>
      <c r="X12" s="150">
        <v>44</v>
      </c>
      <c r="Y12" s="125">
        <f>IF(W12&lt;&gt;"",U12*3600+V12*60+W12+X12/100,"")</f>
        <v>123.44</v>
      </c>
      <c r="Z12" s="125">
        <f>IF(X12&lt;&gt;"",Y12-T12,"")</f>
        <v>123.44</v>
      </c>
      <c r="AA12" s="121">
        <v>0</v>
      </c>
      <c r="AB12" s="122">
        <v>0</v>
      </c>
      <c r="AC12" s="123">
        <v>0</v>
      </c>
      <c r="AD12" s="125">
        <f>IF(AC12&lt;&gt;"",AA12*3600+AB12*60+AC12,"")</f>
        <v>0</v>
      </c>
      <c r="AE12" s="121">
        <v>0</v>
      </c>
      <c r="AF12" s="151">
        <v>2</v>
      </c>
      <c r="AG12" s="151">
        <v>4</v>
      </c>
      <c r="AH12" s="152">
        <v>44</v>
      </c>
      <c r="AI12" s="125">
        <f>IF(AG12&lt;&gt;"",AE12*3600+AF12*60+AG12+AH12/100,"")</f>
        <v>124.44</v>
      </c>
      <c r="AJ12" s="125">
        <f>IF(AH12&lt;&gt;"",AI12-AD12,"")</f>
        <v>124.44</v>
      </c>
      <c r="AK12" s="106">
        <f>IF(OR(Z12&lt;&gt;"",AJ12&lt;&gt;""),MIN(Z12,AJ12),"")</f>
        <v>123.44</v>
      </c>
      <c r="AL12" s="132">
        <f>IF(AK12&lt;&gt;"",RANK(AK12,$AK$5:$AK$28,1),"")</f>
        <v>2</v>
      </c>
      <c r="AM12" s="119">
        <f>IF(AL12&lt;&gt;"",VLOOKUP(AL12,'Point'!$A$3:$B$122,2),0)</f>
        <v>147</v>
      </c>
      <c r="AN12" s="120">
        <f>IF($C13,$C13,"")</f>
        <v>605</v>
      </c>
      <c r="AO12" s="126"/>
      <c r="AP12" s="127"/>
      <c r="AQ12" s="128"/>
      <c r="AR12" t="s" s="129">
        <f>IF(AQ12&lt;&gt;"",AO12*3600+AP12*60+AQ12,"")</f>
      </c>
      <c r="AS12" s="126"/>
      <c r="AT12" s="127"/>
      <c r="AU12" s="128"/>
      <c r="AV12" t="s" s="133">
        <f>IF(AU12&lt;&gt;"",AS12*3600+AT12*60+AU12,"")</f>
      </c>
      <c r="AW12" t="s" s="134">
        <f>IF(AQ12&lt;&gt;"",AV12-AR12,"")</f>
      </c>
      <c r="AX12" s="135">
        <f>IF(AND(AW12&lt;&gt;"",AW12&gt;'Point'!$I$8),AW12-'Point'!$I$8,0)</f>
        <v>0</v>
      </c>
      <c r="AY12" s="132">
        <f>IF(AX12&lt;&gt;0,VLOOKUP(AX12,'Point'!$I$11:$J$48,2),0)</f>
        <v>0</v>
      </c>
      <c r="AZ12" s="128"/>
      <c r="BA12" t="s" s="134">
        <f>IF(AZ12&lt;&gt;"",AZ12-AY12,"")</f>
      </c>
      <c r="BB12" t="s" s="134">
        <f>IF(AV12&lt;&gt;"",BA12*10000-AW12,"")</f>
      </c>
      <c r="BC12" t="s" s="134">
        <f>IF(AZ12&lt;&gt;"",RANK(BB12,$BB$5:$BB$28,0),"")</f>
      </c>
      <c r="BD12" s="119">
        <f>IF(BA12&lt;&gt;"",VLOOKUP(BC12,'Point'!$A$3:$B$122,2),0)</f>
        <v>0</v>
      </c>
      <c r="BE12" s="120">
        <f>IF($C13,$C13,"")</f>
        <v>605</v>
      </c>
      <c r="BF12" s="136"/>
      <c r="BG12" s="137"/>
      <c r="BH12" s="138">
        <f>BG12+BF12</f>
        <v>0</v>
      </c>
      <c r="BI12" s="136"/>
      <c r="BJ12" s="137"/>
      <c r="BK12" s="139"/>
      <c r="BL12" s="136"/>
      <c r="BM12" s="137"/>
      <c r="BN12" s="138">
        <f>BM12+BL12</f>
        <v>0</v>
      </c>
      <c r="BO12" s="136"/>
      <c r="BP12" s="137"/>
      <c r="BQ12" s="139"/>
      <c r="BR12" s="140"/>
      <c r="BS12" s="141"/>
      <c r="BT12" s="142"/>
      <c r="BU12" s="143">
        <f>IF($C12,$C12,"")</f>
        <v>641</v>
      </c>
      <c r="BV12" s="144"/>
      <c r="BW12" s="145"/>
    </row>
    <row r="13" ht="24.95" customHeight="1">
      <c r="A13" s="106">
        <f>IF(C13,RANK(B13,$B$5:$B$28),"")</f>
        <v>9</v>
      </c>
      <c r="B13" s="107">
        <f>IF(C13,(O13+AM13+BD13+BT13),"")</f>
        <v>259</v>
      </c>
      <c r="C13" s="108">
        <v>605</v>
      </c>
      <c r="D13" t="s" s="149">
        <v>280</v>
      </c>
      <c r="E13" t="s" s="190">
        <v>281</v>
      </c>
      <c r="F13" t="s" s="149">
        <v>205</v>
      </c>
      <c r="G13" t="s" s="112">
        <v>270</v>
      </c>
      <c r="H13" t="s" s="113">
        <v>95</v>
      </c>
      <c r="I13" s="114">
        <f>IF(C14,N13,"")</f>
        <v>3</v>
      </c>
      <c r="J13" s="115">
        <f>IF(C13,AL13,"")</f>
        <v>15</v>
      </c>
      <c r="K13" t="s" s="116">
        <f>IF(C14,BC13,"")</f>
      </c>
      <c r="L13" s="117">
        <f>IF(C14,BN13,"")</f>
        <v>0</v>
      </c>
      <c r="M13" s="118">
        <f>IF($C14,$C14,"")</f>
        <v>642</v>
      </c>
      <c r="N13" s="122">
        <v>3</v>
      </c>
      <c r="O13" s="119">
        <f>IF(N13,VLOOKUP(N13,'Point'!$A$3:$B$122,2),0)</f>
        <v>144</v>
      </c>
      <c r="P13" s="120">
        <f>IF($C14,$C14,"")</f>
        <v>642</v>
      </c>
      <c r="Q13" s="121">
        <v>0</v>
      </c>
      <c r="R13" s="122">
        <v>0</v>
      </c>
      <c r="S13" s="123">
        <v>0</v>
      </c>
      <c r="T13" s="125">
        <f>IF(S13&lt;&gt;"",Q13*3600+R13*60+S13,"")</f>
        <v>0</v>
      </c>
      <c r="U13" s="121">
        <v>0</v>
      </c>
      <c r="V13" s="122">
        <v>2</v>
      </c>
      <c r="W13" s="152">
        <v>23</v>
      </c>
      <c r="X13" s="150">
        <v>70</v>
      </c>
      <c r="Y13" s="125">
        <f>IF(W13&lt;&gt;"",U13*3600+V13*60+W13+X13/100,"")</f>
        <v>143.7</v>
      </c>
      <c r="Z13" s="125">
        <f>IF(X13&lt;&gt;"",Y13-T13,"")</f>
        <v>143.7</v>
      </c>
      <c r="AA13" s="121">
        <v>0</v>
      </c>
      <c r="AB13" s="122">
        <v>0</v>
      </c>
      <c r="AC13" s="123">
        <v>0</v>
      </c>
      <c r="AD13" s="125">
        <f>IF(AC13&lt;&gt;"",AA13*3600+AB13*60+AC13,"")</f>
        <v>0</v>
      </c>
      <c r="AE13" s="121">
        <v>0</v>
      </c>
      <c r="AF13" s="151">
        <v>2</v>
      </c>
      <c r="AG13" s="151">
        <v>23</v>
      </c>
      <c r="AH13" s="152">
        <v>76</v>
      </c>
      <c r="AI13" s="125">
        <f>IF(AG13&lt;&gt;"",AE13*3600+AF13*60+AG13+AH13/100,"")</f>
        <v>143.76</v>
      </c>
      <c r="AJ13" s="125">
        <f>IF(AH13&lt;&gt;"",AI13-AD13,"")</f>
        <v>143.76</v>
      </c>
      <c r="AK13" s="106">
        <f>IF(OR(Z13&lt;&gt;"",AJ13&lt;&gt;""),MIN(Z13,AJ13),"")</f>
        <v>143.7</v>
      </c>
      <c r="AL13" s="132">
        <f>IF(AK13&lt;&gt;"",RANK(AK13,$AK$5:$AK$28,1),"")</f>
        <v>15</v>
      </c>
      <c r="AM13" s="119">
        <f>IF(AL13&lt;&gt;"",VLOOKUP(AL13,'Point'!$A$3:$B$122,2),0)</f>
        <v>115</v>
      </c>
      <c r="AN13" s="120">
        <f>IF($C14,$C14,"")</f>
        <v>642</v>
      </c>
      <c r="AO13" s="126"/>
      <c r="AP13" s="127"/>
      <c r="AQ13" s="128"/>
      <c r="AR13" t="s" s="129">
        <f>IF(AQ13&lt;&gt;"",AO13*3600+AP13*60+AQ13,"")</f>
      </c>
      <c r="AS13" s="126"/>
      <c r="AT13" s="130"/>
      <c r="AU13" s="131"/>
      <c r="AV13" t="s" s="133">
        <f>IF(AU13&lt;&gt;"",AS13*3600+AT13*60+AU13,"")</f>
      </c>
      <c r="AW13" t="s" s="134">
        <f>IF(AQ13&lt;&gt;"",AV13-AR13,"")</f>
      </c>
      <c r="AX13" s="135">
        <f>IF(AND(AW13&lt;&gt;"",AW13&gt;'Point'!$I$8),AW13-'Point'!$I$8,0)</f>
        <v>0</v>
      </c>
      <c r="AY13" s="132">
        <f>IF(AX13&lt;&gt;0,VLOOKUP(AX13,'Point'!$I$11:$J$48,2),0)</f>
        <v>0</v>
      </c>
      <c r="AZ13" s="128"/>
      <c r="BA13" t="s" s="134">
        <f>IF(AZ13&lt;&gt;"",AZ13-AY13,"")</f>
      </c>
      <c r="BB13" t="s" s="134">
        <f>IF(AV13&lt;&gt;"",BA13*10000-AW13,"")</f>
      </c>
      <c r="BC13" t="s" s="134">
        <f>IF(AZ13&lt;&gt;"",RANK(BB13,$BB$5:$BB$28,0),"")</f>
      </c>
      <c r="BD13" s="119">
        <f>IF(BA13&lt;&gt;"",VLOOKUP(BC13,'Point'!$A$3:$B$122,2),0)</f>
        <v>0</v>
      </c>
      <c r="BE13" s="120">
        <f>IF($C14,$C14,"")</f>
        <v>642</v>
      </c>
      <c r="BF13" s="136"/>
      <c r="BG13" s="137"/>
      <c r="BH13" s="138">
        <f>BG13+BF13</f>
        <v>0</v>
      </c>
      <c r="BI13" s="136"/>
      <c r="BJ13" s="137"/>
      <c r="BK13" s="139"/>
      <c r="BL13" s="136"/>
      <c r="BM13" s="137"/>
      <c r="BN13" s="138">
        <f>BM13+BL13</f>
        <v>0</v>
      </c>
      <c r="BO13" s="136"/>
      <c r="BP13" s="137"/>
      <c r="BQ13" s="139"/>
      <c r="BR13" s="140"/>
      <c r="BS13" s="141"/>
      <c r="BT13" s="142"/>
      <c r="BU13" s="143">
        <f>IF($C13,$C13,"")</f>
        <v>605</v>
      </c>
      <c r="BV13" s="144"/>
      <c r="BW13" s="145"/>
    </row>
    <row r="14" ht="24.95" customHeight="1">
      <c r="A14" s="106">
        <f>IF(C14,RANK(B14,$B$5:$B$28),"")</f>
        <v>10</v>
      </c>
      <c r="B14" s="107">
        <f>IF(C14,(O14+AM14+BD14+BT14),"")</f>
        <v>255</v>
      </c>
      <c r="C14" s="108">
        <v>642</v>
      </c>
      <c r="D14" t="s" s="158">
        <v>282</v>
      </c>
      <c r="E14" t="s" s="110">
        <v>283</v>
      </c>
      <c r="F14" t="s" s="149">
        <v>209</v>
      </c>
      <c r="G14" t="s" s="112">
        <v>270</v>
      </c>
      <c r="H14" t="s" s="113">
        <v>95</v>
      </c>
      <c r="I14" s="114">
        <f>IF(C14,N14,"")</f>
        <v>5</v>
      </c>
      <c r="J14" s="115">
        <f>IF(C14,AL14,"")</f>
        <v>14</v>
      </c>
      <c r="K14" t="s" s="116">
        <f>IF(C14,BC14,"")</f>
      </c>
      <c r="L14" s="117">
        <f>IF(C14,BN14,"")</f>
        <v>0</v>
      </c>
      <c r="M14" s="118">
        <f>IF($C14,$C14,"")</f>
        <v>642</v>
      </c>
      <c r="N14" s="122">
        <v>5</v>
      </c>
      <c r="O14" s="119">
        <f>IF(N14,VLOOKUP(N14,'Point'!$A$3:$B$122,2),0)</f>
        <v>138</v>
      </c>
      <c r="P14" s="120">
        <f>IF($C14,$C14,"")</f>
        <v>642</v>
      </c>
      <c r="Q14" s="121">
        <v>0</v>
      </c>
      <c r="R14" s="122">
        <v>0</v>
      </c>
      <c r="S14" s="123">
        <v>0</v>
      </c>
      <c r="T14" s="125">
        <f>IF(S14&lt;&gt;"",Q14*3600+R14*60+S14,"")</f>
        <v>0</v>
      </c>
      <c r="U14" s="121">
        <v>0</v>
      </c>
      <c r="V14" s="122">
        <v>2</v>
      </c>
      <c r="W14" s="123">
        <v>22</v>
      </c>
      <c r="X14" s="150">
        <v>2</v>
      </c>
      <c r="Y14" s="125">
        <f>IF(W14&lt;&gt;"",U14*3600+V14*60+W14+X14/100,"")</f>
        <v>142.02</v>
      </c>
      <c r="Z14" s="125">
        <f>IF(X14&lt;&gt;"",Y14-T14,"")</f>
        <v>142.02</v>
      </c>
      <c r="AA14" s="121">
        <v>0</v>
      </c>
      <c r="AB14" s="122">
        <v>0</v>
      </c>
      <c r="AC14" s="123">
        <v>0</v>
      </c>
      <c r="AD14" s="125">
        <f>IF(AC14&lt;&gt;"",AA14*3600+AB14*60+AC14,"")</f>
        <v>0</v>
      </c>
      <c r="AE14" s="121">
        <v>0</v>
      </c>
      <c r="AF14" s="151">
        <v>2</v>
      </c>
      <c r="AG14" s="151">
        <v>22</v>
      </c>
      <c r="AH14" s="152">
        <v>64</v>
      </c>
      <c r="AI14" s="125">
        <f>IF(AG14&lt;&gt;"",AE14*3600+AF14*60+AG14+AH14/100,"")</f>
        <v>142.64</v>
      </c>
      <c r="AJ14" s="125">
        <f>IF(AH14&lt;&gt;"",AI14-AD14,"")</f>
        <v>142.64</v>
      </c>
      <c r="AK14" s="106">
        <f>IF(OR(Z14&lt;&gt;"",AJ14&lt;&gt;""),MIN(Z14,AJ14),"")</f>
        <v>142.02</v>
      </c>
      <c r="AL14" s="132">
        <f>IF(AK14&lt;&gt;"",RANK(AK14,$AK$5:$AK$28,1),"")</f>
        <v>14</v>
      </c>
      <c r="AM14" s="119">
        <f>IF(AL14&lt;&gt;"",VLOOKUP(AL14,'Point'!$A$3:$B$122,2),0)</f>
        <v>117</v>
      </c>
      <c r="AN14" s="120">
        <f>IF($C14,$C14,"")</f>
        <v>642</v>
      </c>
      <c r="AO14" s="126"/>
      <c r="AP14" s="127"/>
      <c r="AQ14" s="128"/>
      <c r="AR14" t="s" s="129">
        <f>IF(AQ14&lt;&gt;"",AO14*3600+AP14*60+AQ14,"")</f>
      </c>
      <c r="AS14" s="126"/>
      <c r="AT14" s="127"/>
      <c r="AU14" s="128"/>
      <c r="AV14" t="s" s="133">
        <f>IF(AU14&lt;&gt;"",AS14*3600+AT14*60+AU14,"")</f>
      </c>
      <c r="AW14" t="s" s="134">
        <f>IF(AQ14&lt;&gt;"",AV14-AR14,"")</f>
      </c>
      <c r="AX14" s="135">
        <f>IF(AND(AW14&lt;&gt;"",AW14&gt;'Point'!$I$8),AW14-'Point'!$I$8,0)</f>
        <v>0</v>
      </c>
      <c r="AY14" s="132">
        <f>IF(AX14&lt;&gt;0,VLOOKUP(AX14,'Point'!$I$11:$J$48,2),0)</f>
        <v>0</v>
      </c>
      <c r="AZ14" s="128"/>
      <c r="BA14" t="s" s="134">
        <f>IF(AZ14&lt;&gt;"",AZ14-AY14,"")</f>
      </c>
      <c r="BB14" t="s" s="134">
        <f>IF(AV14&lt;&gt;"",BA14*10000-AW14,"")</f>
      </c>
      <c r="BC14" t="s" s="134">
        <f>IF(AZ14&lt;&gt;"",RANK(BB14,$BB$5:$BB$28,0),"")</f>
      </c>
      <c r="BD14" s="119">
        <f>IF(BA14&lt;&gt;"",VLOOKUP(BC14,'Point'!$A$3:$B$122,2),0)</f>
        <v>0</v>
      </c>
      <c r="BE14" s="120">
        <f>IF($C14,$C14,"")</f>
        <v>642</v>
      </c>
      <c r="BF14" s="136"/>
      <c r="BG14" s="137"/>
      <c r="BH14" s="138">
        <f>BG14+BF14</f>
        <v>0</v>
      </c>
      <c r="BI14" s="136"/>
      <c r="BJ14" s="137"/>
      <c r="BK14" s="139"/>
      <c r="BL14" s="136"/>
      <c r="BM14" s="137"/>
      <c r="BN14" s="138">
        <f>BM14+BL14</f>
        <v>0</v>
      </c>
      <c r="BO14" s="136"/>
      <c r="BP14" s="137"/>
      <c r="BQ14" s="139"/>
      <c r="BR14" s="140"/>
      <c r="BS14" s="141"/>
      <c r="BT14" s="142"/>
      <c r="BU14" s="143">
        <f>IF($C14,$C14,"")</f>
        <v>642</v>
      </c>
      <c r="BV14" s="144"/>
      <c r="BW14" s="145"/>
    </row>
    <row r="15" ht="24.95" customHeight="1">
      <c r="A15" s="106">
        <f>IF(C15,RANK(B15,$B$5:$B$28),"")</f>
        <v>11</v>
      </c>
      <c r="B15" s="107">
        <f>IF(C15,(O15+AM15+BD15+BT15),"")</f>
        <v>254</v>
      </c>
      <c r="C15" s="233">
        <v>647</v>
      </c>
      <c r="D15" t="s" s="158">
        <v>161</v>
      </c>
      <c r="E15" t="s" s="110">
        <v>284</v>
      </c>
      <c r="F15" t="s" s="111">
        <v>62</v>
      </c>
      <c r="G15" t="s" s="112">
        <v>270</v>
      </c>
      <c r="H15" t="s" s="113">
        <v>95</v>
      </c>
      <c r="I15" s="114">
        <f>IF(C15,N15,"")</f>
        <v>8</v>
      </c>
      <c r="J15" s="115">
        <f>IF(C15,AL15,"")</f>
        <v>10</v>
      </c>
      <c r="K15" t="s" s="116">
        <f>IF(C15,BC15,"")</f>
      </c>
      <c r="L15" s="117">
        <f>IF(C15,BN15,"")</f>
        <v>0</v>
      </c>
      <c r="M15" s="118">
        <f>IF($C15,$C15,"")</f>
        <v>647</v>
      </c>
      <c r="N15" s="122">
        <v>8</v>
      </c>
      <c r="O15" s="119">
        <f>IF(N15,VLOOKUP(N15,'Point'!$A$3:$B$122,2),0)</f>
        <v>129</v>
      </c>
      <c r="P15" s="120">
        <f>IF($C15,$C15,"")</f>
        <v>647</v>
      </c>
      <c r="Q15" s="121">
        <v>0</v>
      </c>
      <c r="R15" s="122">
        <v>0</v>
      </c>
      <c r="S15" s="123">
        <v>0</v>
      </c>
      <c r="T15" s="125">
        <f>IF(S15&lt;&gt;"",Q15*3600+R15*60+S15,"")</f>
        <v>0</v>
      </c>
      <c r="U15" s="121">
        <v>0</v>
      </c>
      <c r="V15" s="122">
        <v>2</v>
      </c>
      <c r="W15" s="123">
        <v>24</v>
      </c>
      <c r="X15" s="150">
        <v>16</v>
      </c>
      <c r="Y15" s="125">
        <f>IF(W15&lt;&gt;"",U15*3600+V15*60+W15+X15/100,"")</f>
        <v>144.16</v>
      </c>
      <c r="Z15" s="125">
        <f>IF(X15&lt;&gt;"",Y15-T15,"")</f>
        <v>144.16</v>
      </c>
      <c r="AA15" s="121">
        <v>0</v>
      </c>
      <c r="AB15" s="122">
        <v>0</v>
      </c>
      <c r="AC15" s="123">
        <v>0</v>
      </c>
      <c r="AD15" s="125">
        <f>IF(AC15&lt;&gt;"",AA15*3600+AB15*60+AC15,"")</f>
        <v>0</v>
      </c>
      <c r="AE15" s="121">
        <v>0</v>
      </c>
      <c r="AF15" s="151">
        <v>2</v>
      </c>
      <c r="AG15" s="151">
        <v>14</v>
      </c>
      <c r="AH15" s="152">
        <v>68</v>
      </c>
      <c r="AI15" s="125">
        <f>IF(AG15&lt;&gt;"",AE15*3600+AF15*60+AG15+AH15/100,"")</f>
        <v>134.68</v>
      </c>
      <c r="AJ15" s="125">
        <f>IF(AH15&lt;&gt;"",AI15-AD15,"")</f>
        <v>134.68</v>
      </c>
      <c r="AK15" s="106">
        <f>IF(OR(Z15&lt;&gt;"",AJ15&lt;&gt;""),MIN(Z15,AJ15),"")</f>
        <v>134.68</v>
      </c>
      <c r="AL15" s="132">
        <f>IF(AK15&lt;&gt;"",RANK(AK15,$AK$5:$AK$28,1),"")</f>
        <v>10</v>
      </c>
      <c r="AM15" s="119">
        <f>IF(AL15&lt;&gt;"",VLOOKUP(AL15,'Point'!$A$3:$B$122,2),0)</f>
        <v>125</v>
      </c>
      <c r="AN15" s="120">
        <f>IF($C15,$C15,"")</f>
        <v>647</v>
      </c>
      <c r="AO15" s="126"/>
      <c r="AP15" s="127"/>
      <c r="AQ15" s="128"/>
      <c r="AR15" t="s" s="129">
        <f>IF(AQ15&lt;&gt;"",AO15*3600+AP15*60+AQ15,"")</f>
      </c>
      <c r="AS15" s="126"/>
      <c r="AT15" s="127"/>
      <c r="AU15" s="128"/>
      <c r="AV15" t="s" s="133">
        <f>IF(AU15&lt;&gt;"",AS15*3600+AT15*60+AU15,"")</f>
      </c>
      <c r="AW15" t="s" s="134">
        <f>IF(AQ15&lt;&gt;"",AV15-AR15,"")</f>
      </c>
      <c r="AX15" s="135">
        <f>IF(AND(AW15&lt;&gt;"",AW15&gt;'Point'!$I$8),AW15-'Point'!$I$8,0)</f>
        <v>0</v>
      </c>
      <c r="AY15" s="132">
        <f>IF(AX15&lt;&gt;0,VLOOKUP(AX15,'Point'!$I$11:$J$48,2),0)</f>
        <v>0</v>
      </c>
      <c r="AZ15" s="128"/>
      <c r="BA15" t="s" s="134">
        <f>IF(AZ15&lt;&gt;"",AZ15-AY15,"")</f>
      </c>
      <c r="BB15" t="s" s="134">
        <f>IF(AV15&lt;&gt;"",BA15*10000-AW15,"")</f>
      </c>
      <c r="BC15" t="s" s="134">
        <f>IF(AZ15&lt;&gt;"",RANK(BB15,$BB$5:$BB$28,0),"")</f>
      </c>
      <c r="BD15" s="119">
        <f>IF(BA15&lt;&gt;"",VLOOKUP(BC15,'Point'!$A$3:$B$122,2),0)</f>
        <v>0</v>
      </c>
      <c r="BE15" s="120">
        <f>IF($C15,$C15,"")</f>
        <v>647</v>
      </c>
      <c r="BF15" s="136"/>
      <c r="BG15" s="137"/>
      <c r="BH15" s="138">
        <f>BG15+BF15</f>
        <v>0</v>
      </c>
      <c r="BI15" s="136"/>
      <c r="BJ15" s="137"/>
      <c r="BK15" s="139"/>
      <c r="BL15" s="136"/>
      <c r="BM15" s="137"/>
      <c r="BN15" s="138">
        <f>BM15+BL15</f>
        <v>0</v>
      </c>
      <c r="BO15" s="136"/>
      <c r="BP15" s="137"/>
      <c r="BQ15" s="139"/>
      <c r="BR15" s="140"/>
      <c r="BS15" s="141"/>
      <c r="BT15" s="142"/>
      <c r="BU15" s="143">
        <f>IF($C16,$C16,"")</f>
        <v>725</v>
      </c>
      <c r="BV15" s="144"/>
      <c r="BW15" s="145"/>
    </row>
    <row r="16" ht="24.95" customHeight="1">
      <c r="A16" s="106">
        <v>11</v>
      </c>
      <c r="B16" s="107">
        <f>IF(C16,(O16+AM16+BD16+BT16),"")</f>
        <v>206</v>
      </c>
      <c r="C16" s="224">
        <v>725</v>
      </c>
      <c r="D16" t="s" s="256">
        <v>285</v>
      </c>
      <c r="E16" t="s" s="256">
        <v>286</v>
      </c>
      <c r="F16" t="s" s="256">
        <v>164</v>
      </c>
      <c r="G16" t="s" s="257">
        <v>287</v>
      </c>
      <c r="H16" t="s" s="258">
        <v>78</v>
      </c>
      <c r="I16" s="153"/>
      <c r="J16" s="115">
        <f>IF(C16,AL16,"")</f>
        <v>21</v>
      </c>
      <c r="K16" s="116"/>
      <c r="L16" s="154"/>
      <c r="M16" s="155"/>
      <c r="N16" s="122">
        <v>21</v>
      </c>
      <c r="O16" s="119">
        <f>IF(N16,VLOOKUP(N16,'Point'!$A$3:$B$122,2),0)</f>
        <v>103</v>
      </c>
      <c r="P16" s="156"/>
      <c r="Q16" s="121">
        <v>0</v>
      </c>
      <c r="R16" s="122">
        <v>0</v>
      </c>
      <c r="S16" s="123">
        <v>0</v>
      </c>
      <c r="T16" s="125">
        <f>IF(S16&lt;&gt;"",Q16*3600+R16*60+S16,"")</f>
        <v>0</v>
      </c>
      <c r="U16" s="121">
        <v>0</v>
      </c>
      <c r="V16" s="122">
        <v>2</v>
      </c>
      <c r="W16" s="152">
        <v>44</v>
      </c>
      <c r="X16" s="150">
        <v>81</v>
      </c>
      <c r="Y16" s="125">
        <f>IF(X16&lt;&gt;"",V16*60+W16+X16/100,"")</f>
        <v>164.81</v>
      </c>
      <c r="Z16" s="125">
        <f>IF(X16&lt;&gt;"",Y16-T16,"")</f>
        <v>164.81</v>
      </c>
      <c r="AA16" s="121">
        <v>0</v>
      </c>
      <c r="AB16" s="122">
        <v>0</v>
      </c>
      <c r="AC16" s="123">
        <v>0</v>
      </c>
      <c r="AD16" s="125">
        <f>IF(AC16&lt;&gt;"",AA16*3600+AB16*60+AC16,"")</f>
        <v>0</v>
      </c>
      <c r="AE16" s="121">
        <v>0</v>
      </c>
      <c r="AF16" s="151">
        <v>2</v>
      </c>
      <c r="AG16" s="151">
        <v>38</v>
      </c>
      <c r="AH16" s="152">
        <v>41</v>
      </c>
      <c r="AI16" s="106">
        <f>IF(AG16&lt;&gt;"",AE16*3600+AF16*60+AG16+AH16/100,"")</f>
        <v>158.41</v>
      </c>
      <c r="AJ16" s="138">
        <f>IF(AH16&lt;&gt;"",AI16-AD16,"")</f>
        <v>158.41</v>
      </c>
      <c r="AK16" s="106">
        <f>IF(OR(Z16&lt;&gt;"",AJ16&lt;&gt;""),MIN(Z16,AJ16),"")</f>
        <v>158.41</v>
      </c>
      <c r="AL16" s="132">
        <v>21</v>
      </c>
      <c r="AM16" s="119">
        <f>IF(AL16&lt;&gt;"",VLOOKUP(AL16,'Point'!$A$3:$B$122,2),0)</f>
        <v>103</v>
      </c>
      <c r="AN16" s="156"/>
      <c r="AO16" s="126"/>
      <c r="AP16" s="127"/>
      <c r="AQ16" s="128"/>
      <c r="AR16" t="s" s="129">
        <f>IF(AQ16&lt;&gt;"",AO16*3600+AP16*60+AQ16,"")</f>
      </c>
      <c r="AS16" s="126"/>
      <c r="AT16" s="127"/>
      <c r="AU16" s="128"/>
      <c r="AV16" t="s" s="133">
        <f>IF(AU16&lt;&gt;"",AS16*3600+AT16*60+AU16,"")</f>
      </c>
      <c r="AW16" t="s" s="134">
        <f>IF(AQ16&lt;&gt;"",AV16-AR16,"")</f>
      </c>
      <c r="AX16" s="135">
        <f>IF(AND(AW16&lt;&gt;"",AW16&gt;'Point'!$I$8),AW16-'Point'!$I$8,0)</f>
        <v>0</v>
      </c>
      <c r="AY16" s="132">
        <f>IF(AX16&lt;&gt;0,VLOOKUP(AX16,'Point'!$I$11:$J$48,2),0)</f>
        <v>0</v>
      </c>
      <c r="AZ16" s="128"/>
      <c r="BA16" t="s" s="134">
        <f>IF(AZ16&lt;&gt;"",AZ16-AY16,"")</f>
      </c>
      <c r="BB16" t="s" s="134">
        <f>IF(AV16&lt;&gt;"",BA16*10000-AW16,"")</f>
      </c>
      <c r="BC16" t="s" s="134">
        <f>IF(AZ16&lt;&gt;"",RANK(BB16,$BB$5:$BB$28,0),"")</f>
      </c>
      <c r="BD16" s="119">
        <f>IF(BA16&lt;&gt;"",VLOOKUP(BC16,'Point'!$A$3:$B$122,2),0)</f>
        <v>0</v>
      </c>
      <c r="BE16" s="156"/>
      <c r="BF16" s="136"/>
      <c r="BG16" s="137"/>
      <c r="BH16" s="138">
        <f>BG16+BF16</f>
        <v>0</v>
      </c>
      <c r="BI16" s="136"/>
      <c r="BJ16" s="137"/>
      <c r="BK16" s="139"/>
      <c r="BL16" s="136"/>
      <c r="BM16" s="137"/>
      <c r="BN16" s="138">
        <f>BM16+BL16</f>
        <v>0</v>
      </c>
      <c r="BO16" s="136"/>
      <c r="BP16" s="137"/>
      <c r="BQ16" s="139"/>
      <c r="BR16" s="140"/>
      <c r="BS16" s="141"/>
      <c r="BT16" s="142"/>
      <c r="BU16" s="143">
        <f>IF($C16,$C16,"")</f>
        <v>725</v>
      </c>
      <c r="BV16" s="144"/>
      <c r="BW16" s="145"/>
    </row>
    <row r="17" ht="24.95" customHeight="1">
      <c r="A17" s="106">
        <f>IF(C17,RANK(B17,$B$5:$B$28),"")</f>
        <v>12</v>
      </c>
      <c r="B17" s="107">
        <f>IF(C17,(O17+AM17+BD17+BT17),"")</f>
        <v>245</v>
      </c>
      <c r="C17" s="224">
        <v>722</v>
      </c>
      <c r="D17" t="s" s="256">
        <v>259</v>
      </c>
      <c r="E17" t="s" s="256">
        <v>288</v>
      </c>
      <c r="F17" t="s" s="256">
        <v>205</v>
      </c>
      <c r="G17" t="s" s="257">
        <v>287</v>
      </c>
      <c r="H17" t="s" s="258">
        <v>78</v>
      </c>
      <c r="I17" s="153"/>
      <c r="J17" s="115">
        <f>IF(C17,AL17,"")</f>
        <v>7</v>
      </c>
      <c r="K17" s="116"/>
      <c r="L17" s="154"/>
      <c r="M17" s="155"/>
      <c r="N17" s="122">
        <v>16</v>
      </c>
      <c r="O17" s="119">
        <f>IF(N17,VLOOKUP(N17,'Point'!$A$3:$B$122,2),0)</f>
        <v>113</v>
      </c>
      <c r="P17" s="156"/>
      <c r="Q17" s="121">
        <v>0</v>
      </c>
      <c r="R17" s="122">
        <v>0</v>
      </c>
      <c r="S17" s="123">
        <v>0</v>
      </c>
      <c r="T17" s="125">
        <f>IF(S17&lt;&gt;"",Q17*3600+R17*60+S17,"")</f>
        <v>0</v>
      </c>
      <c r="U17" s="121">
        <v>0</v>
      </c>
      <c r="V17" s="122">
        <v>2</v>
      </c>
      <c r="W17" s="123">
        <v>16</v>
      </c>
      <c r="X17" s="150">
        <v>47</v>
      </c>
      <c r="Y17" s="125">
        <f>IF(X17&lt;&gt;"",V17*60+W17+X17/100,"")</f>
        <v>136.47</v>
      </c>
      <c r="Z17" s="125">
        <f>IF(X17&lt;&gt;"",Y17-T17,"")</f>
        <v>136.47</v>
      </c>
      <c r="AA17" s="121">
        <v>0</v>
      </c>
      <c r="AB17" s="122">
        <v>0</v>
      </c>
      <c r="AC17" s="123">
        <v>0</v>
      </c>
      <c r="AD17" s="125">
        <f>IF(AC17&lt;&gt;"",AA17*3600+AB17*60+AC17,"")</f>
        <v>0</v>
      </c>
      <c r="AE17" s="121">
        <v>0</v>
      </c>
      <c r="AF17" s="151">
        <v>2</v>
      </c>
      <c r="AG17" s="151">
        <v>11</v>
      </c>
      <c r="AH17" s="152">
        <v>96</v>
      </c>
      <c r="AI17" s="125">
        <f>IF(AH17&lt;&gt;"",AF17*60+AG17+AH17/100,"")</f>
        <v>131.96</v>
      </c>
      <c r="AJ17" s="125">
        <f>IF(AH17&lt;&gt;"",AI17-AD17,"")</f>
        <v>131.96</v>
      </c>
      <c r="AK17" s="106">
        <f>IF(OR(Z17&lt;&gt;"",AJ17&lt;&gt;""),MIN(Z17,AJ17),"")</f>
        <v>131.96</v>
      </c>
      <c r="AL17" s="132">
        <f>IF(AK17&lt;&gt;"",RANK(AK17,$AK$5:$AK$28,1),"")</f>
        <v>7</v>
      </c>
      <c r="AM17" s="119">
        <f>IF(AL17&lt;&gt;"",VLOOKUP(AL17,'Point'!$A$3:$B$122,2),0)</f>
        <v>132</v>
      </c>
      <c r="AN17" s="156"/>
      <c r="AO17" s="126"/>
      <c r="AP17" s="127"/>
      <c r="AQ17" s="128"/>
      <c r="AR17" t="s" s="129">
        <f>IF(AQ17&lt;&gt;"",AO17*3600+AP17*60+AQ17,"")</f>
      </c>
      <c r="AS17" s="126"/>
      <c r="AT17" s="127"/>
      <c r="AU17" s="128"/>
      <c r="AV17" t="s" s="133">
        <f>IF(AU17&lt;&gt;"",AS17*3600+AT17*60+AU17,"")</f>
      </c>
      <c r="AW17" t="s" s="134">
        <f>IF(AQ17&lt;&gt;"",AV17-AR17,"")</f>
      </c>
      <c r="AX17" s="135">
        <f>IF(AND(AW17&lt;&gt;"",AW17&gt;'Point'!$I$8),AW17-'Point'!$I$8,0)</f>
        <v>0</v>
      </c>
      <c r="AY17" s="132">
        <f>IF(AX17&lt;&gt;0,VLOOKUP(AX17,'Point'!$I$11:$J$48,2),0)</f>
        <v>0</v>
      </c>
      <c r="AZ17" s="128"/>
      <c r="BA17" t="s" s="134">
        <f>IF(AZ17&lt;&gt;"",AZ17-AY17,"")</f>
      </c>
      <c r="BB17" t="s" s="134">
        <f>IF(AV17&lt;&gt;"",BA17*10000-AW17,"")</f>
      </c>
      <c r="BC17" t="s" s="134">
        <f>IF(AZ17&lt;&gt;"",RANK(BB17,$BB$5:$BB$28,0),"")</f>
      </c>
      <c r="BD17" s="119">
        <f>IF(BA17&lt;&gt;"",VLOOKUP(BC17,'Point'!$A$3:$B$122,2),0)</f>
        <v>0</v>
      </c>
      <c r="BE17" s="156"/>
      <c r="BF17" s="136"/>
      <c r="BG17" s="137"/>
      <c r="BH17" s="138">
        <f>BG17+BF17</f>
        <v>0</v>
      </c>
      <c r="BI17" s="136"/>
      <c r="BJ17" s="137"/>
      <c r="BK17" s="139"/>
      <c r="BL17" s="136"/>
      <c r="BM17" s="137"/>
      <c r="BN17" s="138">
        <f>BM17+BL17</f>
        <v>0</v>
      </c>
      <c r="BO17" s="136"/>
      <c r="BP17" s="137"/>
      <c r="BQ17" s="139"/>
      <c r="BR17" s="140"/>
      <c r="BS17" s="141"/>
      <c r="BT17" s="142"/>
      <c r="BU17" s="143">
        <f>IF($C17,$C17,"")</f>
        <v>722</v>
      </c>
      <c r="BV17" s="144"/>
      <c r="BW17" s="145"/>
    </row>
    <row r="18" ht="24.95" customHeight="1">
      <c r="A18" s="106">
        <f>IF(C18,RANK(B18,$B$5:$B$28),"")</f>
        <v>13</v>
      </c>
      <c r="B18" s="107">
        <f>IF(C18,(O18+AM18+BD18+BT18),"")</f>
        <v>240</v>
      </c>
      <c r="C18" s="224">
        <v>723</v>
      </c>
      <c r="D18" t="s" s="256">
        <v>289</v>
      </c>
      <c r="E18" t="s" s="256">
        <v>290</v>
      </c>
      <c r="F18" t="s" s="256">
        <v>205</v>
      </c>
      <c r="G18" t="s" s="257">
        <v>287</v>
      </c>
      <c r="H18" t="s" s="258">
        <v>78</v>
      </c>
      <c r="I18" s="153">
        <f>IF(#REF!,N18,"")</f>
      </c>
      <c r="J18" s="115">
        <f>IF(C18,AL18,"")</f>
        <v>12</v>
      </c>
      <c r="K18" s="116">
        <f>IF(#REF!,BC18,"")</f>
      </c>
      <c r="L18" s="154">
        <f>IF(#REF!,BN18,"")</f>
      </c>
      <c r="M18" s="155">
        <f>IF(#REF!,#REF!,"")</f>
      </c>
      <c r="N18" s="122">
        <v>13</v>
      </c>
      <c r="O18" s="119">
        <f>IF(N18,VLOOKUP(N18,'Point'!$A$3:$B$122,2),0)</f>
        <v>119</v>
      </c>
      <c r="P18" s="156">
        <f>IF(#REF!,#REF!,"")</f>
      </c>
      <c r="Q18" s="121">
        <v>0</v>
      </c>
      <c r="R18" s="122">
        <v>0</v>
      </c>
      <c r="S18" s="123">
        <v>0</v>
      </c>
      <c r="T18" s="125">
        <f>IF(S18&lt;&gt;"",Q18*3600+R18*60+S18,"")</f>
        <v>0</v>
      </c>
      <c r="U18" s="121">
        <v>0</v>
      </c>
      <c r="V18" s="122">
        <v>2</v>
      </c>
      <c r="W18" s="152">
        <v>19</v>
      </c>
      <c r="X18" s="150">
        <v>30</v>
      </c>
      <c r="Y18" s="125">
        <f>IF(X18&lt;&gt;"",V18*60+W18+X18/100,"")</f>
        <v>139.3</v>
      </c>
      <c r="Z18" s="125">
        <f>IF(X18&lt;&gt;"",Y18-T18,"")</f>
        <v>139.3</v>
      </c>
      <c r="AA18" s="121">
        <v>0</v>
      </c>
      <c r="AB18" s="122">
        <v>0</v>
      </c>
      <c r="AC18" s="123">
        <v>0</v>
      </c>
      <c r="AD18" s="125">
        <f>IF(AC18&lt;&gt;"",AA18*3600+AB18*60+AC18,"")</f>
        <v>0</v>
      </c>
      <c r="AE18" s="121">
        <v>0</v>
      </c>
      <c r="AF18" s="130"/>
      <c r="AG18" s="130"/>
      <c r="AH18" s="131"/>
      <c r="AI18" t="s" s="129">
        <f>IF(AH18&lt;&gt;"",AF18*60+AG18+AH18/100,"")</f>
      </c>
      <c r="AJ18" t="s" s="129">
        <f>IF(AH18&lt;&gt;"",AI18-AD18,"")</f>
      </c>
      <c r="AK18" s="106">
        <f>IF(OR(Z18&lt;&gt;"",AJ18&lt;&gt;""),MIN(Z18,AJ18),"")</f>
        <v>139.3</v>
      </c>
      <c r="AL18" s="132">
        <f>IF(AK18&lt;&gt;"",RANK(AK18,$AK$5:$AK$28,1),"")</f>
        <v>12</v>
      </c>
      <c r="AM18" s="119">
        <f>IF(AL18&lt;&gt;"",VLOOKUP(AL18,'Point'!$A$3:$B$122,2),0)</f>
        <v>121</v>
      </c>
      <c r="AN18" s="156">
        <f>IF(#REF!,#REF!,"")</f>
      </c>
      <c r="AO18" s="126"/>
      <c r="AP18" s="127"/>
      <c r="AQ18" s="128"/>
      <c r="AR18" t="s" s="129">
        <f>IF(AQ18&lt;&gt;"",AO18*3600+AP18*60+AQ18,"")</f>
      </c>
      <c r="AS18" s="126"/>
      <c r="AT18" s="127"/>
      <c r="AU18" s="128"/>
      <c r="AV18" t="s" s="133">
        <f>IF(AU18&lt;&gt;"",AS18*3600+AT18*60+AU18,"")</f>
      </c>
      <c r="AW18" t="s" s="134">
        <f>IF(AQ18&lt;&gt;"",AV18-AR18,"")</f>
      </c>
      <c r="AX18" s="135">
        <f>IF(AND(AW18&lt;&gt;"",AW18&gt;'Point'!$I$8),AW18-'Point'!$I$8,0)</f>
        <v>0</v>
      </c>
      <c r="AY18" s="132">
        <f>IF(AX18&lt;&gt;0,VLOOKUP(AX18,'Point'!$I$11:$J$48,2),0)</f>
        <v>0</v>
      </c>
      <c r="AZ18" s="128"/>
      <c r="BA18" t="s" s="134">
        <f>IF(AZ18&lt;&gt;"",AZ18-AY18,"")</f>
      </c>
      <c r="BB18" t="s" s="134">
        <f>IF(AV18&lt;&gt;"",BA18*10000-AW18,"")</f>
      </c>
      <c r="BC18" t="s" s="134">
        <f>IF(AZ18&lt;&gt;"",RANK(BB18,$BB$5:$BB$28,0),"")</f>
      </c>
      <c r="BD18" s="119">
        <f>IF(BA18&lt;&gt;"",VLOOKUP(BC18,'Point'!$A$3:$B$122,2),0)</f>
        <v>0</v>
      </c>
      <c r="BE18" s="156">
        <f>IF(#REF!,#REF!,"")</f>
      </c>
      <c r="BF18" s="136"/>
      <c r="BG18" s="137"/>
      <c r="BH18" s="138">
        <f>BG18+BF18</f>
        <v>0</v>
      </c>
      <c r="BI18" s="136"/>
      <c r="BJ18" s="137"/>
      <c r="BK18" s="139"/>
      <c r="BL18" s="136"/>
      <c r="BM18" s="137"/>
      <c r="BN18" s="138">
        <f>BM18+BL18</f>
        <v>0</v>
      </c>
      <c r="BO18" s="136"/>
      <c r="BP18" s="137"/>
      <c r="BQ18" s="139"/>
      <c r="BR18" s="140"/>
      <c r="BS18" s="141"/>
      <c r="BT18" s="142"/>
      <c r="BU18" s="143">
        <f>IF($C18,$C18,"")</f>
        <v>723</v>
      </c>
      <c r="BV18" s="144"/>
      <c r="BW18" s="145"/>
    </row>
    <row r="19" ht="24.95" customHeight="1">
      <c r="A19" s="106">
        <f>IF(C19,RANK(B19,$B$5:$B$28),"")</f>
        <v>14</v>
      </c>
      <c r="B19" s="107">
        <f>IF(C19,(O19+AM19+BD19+BT19),"")</f>
        <v>232</v>
      </c>
      <c r="C19" s="224">
        <v>721</v>
      </c>
      <c r="D19" t="s" s="256">
        <v>269</v>
      </c>
      <c r="E19" t="s" s="256">
        <v>291</v>
      </c>
      <c r="F19" t="s" s="256">
        <v>205</v>
      </c>
      <c r="G19" t="s" s="257">
        <v>287</v>
      </c>
      <c r="H19" t="s" s="258">
        <v>78</v>
      </c>
      <c r="I19" s="153"/>
      <c r="J19" s="115">
        <f>IF(C19,AL19,"")</f>
        <v>9</v>
      </c>
      <c r="K19" s="116"/>
      <c r="L19" s="154"/>
      <c r="M19" s="155"/>
      <c r="N19" s="122">
        <v>20</v>
      </c>
      <c r="O19" s="119">
        <f>IF(N19,VLOOKUP(N19,'Point'!$A$3:$B$122,2),0)</f>
        <v>105</v>
      </c>
      <c r="P19" s="156"/>
      <c r="Q19" s="121">
        <v>0</v>
      </c>
      <c r="R19" s="122">
        <v>0</v>
      </c>
      <c r="S19" s="123">
        <v>0</v>
      </c>
      <c r="T19" s="125">
        <f>IF(S19&lt;&gt;"",Q19*3600+R19*60+S19,"")</f>
        <v>0</v>
      </c>
      <c r="U19" s="121">
        <v>0</v>
      </c>
      <c r="V19" s="122">
        <v>2</v>
      </c>
      <c r="W19" s="123">
        <v>13</v>
      </c>
      <c r="X19" s="150">
        <v>89</v>
      </c>
      <c r="Y19" s="125">
        <f>IF(X19&lt;&gt;"",V19*60+W19+X19/100,"")</f>
        <v>133.89</v>
      </c>
      <c r="Z19" s="125">
        <f>IF(X19&lt;&gt;"",Y19-T19,"")</f>
        <v>133.89</v>
      </c>
      <c r="AA19" s="121">
        <v>0</v>
      </c>
      <c r="AB19" s="122">
        <v>0</v>
      </c>
      <c r="AC19" s="123">
        <v>0</v>
      </c>
      <c r="AD19" s="125">
        <f>IF(AC19&lt;&gt;"",AA19*3600+AB19*60+AC19,"")</f>
        <v>0</v>
      </c>
      <c r="AE19" s="121">
        <v>0</v>
      </c>
      <c r="AF19" s="151">
        <v>2</v>
      </c>
      <c r="AG19" s="151">
        <v>15</v>
      </c>
      <c r="AH19" s="152">
        <v>4</v>
      </c>
      <c r="AI19" s="125">
        <f>IF(AH19&lt;&gt;"",AF19*60+AG19+AH19/100,"")</f>
        <v>135.04</v>
      </c>
      <c r="AJ19" s="125">
        <f>IF(AH19&lt;&gt;"",AI19-AD19,"")</f>
        <v>135.04</v>
      </c>
      <c r="AK19" s="106">
        <f>IF(OR(Z19&lt;&gt;"",AJ19&lt;&gt;""),MIN(Z19,AJ19),"")</f>
        <v>133.89</v>
      </c>
      <c r="AL19" s="132">
        <f>IF(AK19&lt;&gt;"",RANK(AK19,$AK$5:$AK$28,1),"")</f>
        <v>9</v>
      </c>
      <c r="AM19" s="119">
        <f>IF(AL19&lt;&gt;"",VLOOKUP(AL19,'Point'!$A$3:$B$122,2),0)</f>
        <v>127</v>
      </c>
      <c r="AN19" s="156"/>
      <c r="AO19" s="126"/>
      <c r="AP19" s="127"/>
      <c r="AQ19" s="128"/>
      <c r="AR19" t="s" s="129">
        <f>IF(AQ19&lt;&gt;"",AO19*3600+AP19*60+AQ19,"")</f>
      </c>
      <c r="AS19" s="126"/>
      <c r="AT19" s="127"/>
      <c r="AU19" s="128"/>
      <c r="AV19" t="s" s="133">
        <f>IF(AU19&lt;&gt;"",AS19*3600+AT19*60+AU19,"")</f>
      </c>
      <c r="AW19" t="s" s="134">
        <f>IF(AQ19&lt;&gt;"",AV19-AR19,"")</f>
      </c>
      <c r="AX19" s="135">
        <f>IF(AND(AW19&lt;&gt;"",AW19&gt;'Point'!$I$8),AW19-'Point'!$I$8,0)</f>
        <v>0</v>
      </c>
      <c r="AY19" s="132">
        <f>IF(AX19&lt;&gt;0,VLOOKUP(AX19,'Point'!$I$11:$J$48,2),0)</f>
        <v>0</v>
      </c>
      <c r="AZ19" s="128"/>
      <c r="BA19" t="s" s="134">
        <f>IF(AZ19&lt;&gt;"",AZ19-AY19,"")</f>
      </c>
      <c r="BB19" t="s" s="134">
        <f>IF(AV19&lt;&gt;"",BA19*10000-AW19,"")</f>
      </c>
      <c r="BC19" t="s" s="134">
        <f>IF(AZ19&lt;&gt;"",RANK(BB19,$BB$5:$BB$28,0),"")</f>
      </c>
      <c r="BD19" s="119">
        <f>IF(BA19&lt;&gt;"",VLOOKUP(BC19,'Point'!$A$3:$B$122,2),0)</f>
        <v>0</v>
      </c>
      <c r="BE19" s="156"/>
      <c r="BF19" s="136"/>
      <c r="BG19" s="137"/>
      <c r="BH19" s="138">
        <f>BG19+BF19</f>
        <v>0</v>
      </c>
      <c r="BI19" s="136"/>
      <c r="BJ19" s="137"/>
      <c r="BK19" s="139"/>
      <c r="BL19" s="136"/>
      <c r="BM19" s="137"/>
      <c r="BN19" s="138">
        <f>BM19+BL19</f>
        <v>0</v>
      </c>
      <c r="BO19" s="136"/>
      <c r="BP19" s="137"/>
      <c r="BQ19" s="139"/>
      <c r="BR19" s="140"/>
      <c r="BS19" s="141"/>
      <c r="BT19" s="142"/>
      <c r="BU19" s="143">
        <f>IF($C19,$C19,"")</f>
        <v>721</v>
      </c>
      <c r="BV19" s="144"/>
      <c r="BW19" s="145"/>
    </row>
    <row r="20" ht="24.95" customHeight="1">
      <c r="A20" s="106">
        <f>IF(C20,RANK(B20,$B$5:$B$28),"")</f>
        <v>15</v>
      </c>
      <c r="B20" s="107">
        <f>IF(C20,(O20+AM20+BD20+BT20),"")</f>
        <v>228</v>
      </c>
      <c r="C20" s="206">
        <v>616</v>
      </c>
      <c r="D20" t="s" s="149">
        <v>292</v>
      </c>
      <c r="E20" t="s" s="190">
        <v>156</v>
      </c>
      <c r="F20" t="s" s="149">
        <v>164</v>
      </c>
      <c r="G20" t="s" s="112">
        <v>270</v>
      </c>
      <c r="H20" t="s" s="113">
        <v>95</v>
      </c>
      <c r="I20" s="114">
        <f>IF(C21,N20,"")</f>
        <v>11</v>
      </c>
      <c r="J20" s="115">
        <f>IF(C20,AL20,"")</f>
        <v>20</v>
      </c>
      <c r="K20" t="s" s="116">
        <f>IF(C21,BC20,"")</f>
      </c>
      <c r="L20" s="117">
        <f>IF(C21,BN20,"")</f>
        <v>0</v>
      </c>
      <c r="M20" s="118">
        <f>IF($C21,$C21,"")</f>
        <v>657</v>
      </c>
      <c r="N20" s="122">
        <v>11</v>
      </c>
      <c r="O20" s="119">
        <f>IF(N20,VLOOKUP(N20,'Point'!$A$3:$B$122,2),0)</f>
        <v>123</v>
      </c>
      <c r="P20" s="120">
        <f>IF($C21,$C21,"")</f>
        <v>657</v>
      </c>
      <c r="Q20" s="121">
        <v>0</v>
      </c>
      <c r="R20" s="122">
        <v>0</v>
      </c>
      <c r="S20" s="123">
        <v>0</v>
      </c>
      <c r="T20" s="125">
        <f>IF(S20&lt;&gt;"",Q20*3600+R20*60+S20,"")</f>
        <v>0</v>
      </c>
      <c r="U20" s="121">
        <v>0</v>
      </c>
      <c r="V20" s="122">
        <v>2</v>
      </c>
      <c r="W20" s="123">
        <v>41</v>
      </c>
      <c r="X20" s="150">
        <v>51</v>
      </c>
      <c r="Y20" s="125">
        <f>IF(W20&lt;&gt;"",U20*3600+V20*60+W20+X20/100,"")</f>
        <v>161.51</v>
      </c>
      <c r="Z20" s="125">
        <f>IF(X20&lt;&gt;"",Y20-T20,"")</f>
        <v>161.51</v>
      </c>
      <c r="AA20" s="121">
        <v>0</v>
      </c>
      <c r="AB20" s="122">
        <v>0</v>
      </c>
      <c r="AC20" s="123">
        <v>0</v>
      </c>
      <c r="AD20" s="125">
        <f>IF(AC20&lt;&gt;"",AA20*3600+AB20*60+AC20,"")</f>
        <v>0</v>
      </c>
      <c r="AE20" s="121">
        <v>0</v>
      </c>
      <c r="AF20" s="151">
        <v>2</v>
      </c>
      <c r="AG20" s="151">
        <v>34</v>
      </c>
      <c r="AH20" s="152">
        <v>46</v>
      </c>
      <c r="AI20" s="125">
        <f>IF(AG20&lt;&gt;"",AE20*3600+AF20*60+AG20+AH20/100,"")</f>
        <v>154.46</v>
      </c>
      <c r="AJ20" s="125">
        <f>IF(AH20&lt;&gt;"",AI20-AD20,"")</f>
        <v>154.46</v>
      </c>
      <c r="AK20" s="106">
        <f>IF(OR(Z20&lt;&gt;"",AJ20&lt;&gt;""),MIN(Z20,AJ20),"")</f>
        <v>154.46</v>
      </c>
      <c r="AL20" s="132">
        <f>IF(AK20&lt;&gt;"",RANK(AK20,$AK$5:$AK$28,1),"")</f>
        <v>20</v>
      </c>
      <c r="AM20" s="119">
        <f>IF(AL20&lt;&gt;"",VLOOKUP(AL20,'Point'!$A$3:$B$122,2),0)</f>
        <v>105</v>
      </c>
      <c r="AN20" s="120">
        <f>IF($C21,$C21,"")</f>
        <v>657</v>
      </c>
      <c r="AO20" s="126"/>
      <c r="AP20" s="127"/>
      <c r="AQ20" s="128"/>
      <c r="AR20" t="s" s="129">
        <f>IF(AQ20&lt;&gt;"",AO20*3600+AP20*60+AQ20,"")</f>
      </c>
      <c r="AS20" s="126"/>
      <c r="AT20" s="127"/>
      <c r="AU20" s="128"/>
      <c r="AV20" t="s" s="133">
        <f>IF(AU20&lt;&gt;"",AS20*3600+AT20*60+AU20,"")</f>
      </c>
      <c r="AW20" t="s" s="134">
        <f>IF(AQ20&lt;&gt;"",AV20-AR20,"")</f>
      </c>
      <c r="AX20" s="135">
        <f>IF(AND(AW20&lt;&gt;"",AW20&gt;'Point'!$I$8),AW20-'Point'!$I$8,0)</f>
        <v>0</v>
      </c>
      <c r="AY20" s="132">
        <f>IF(AX20&lt;&gt;0,VLOOKUP(AX20,'Point'!$I$11:$J$48,2),0)</f>
        <v>0</v>
      </c>
      <c r="AZ20" s="128"/>
      <c r="BA20" t="s" s="134">
        <f>IF(AZ20&lt;&gt;"",AZ20-AY20,"")</f>
      </c>
      <c r="BB20" t="s" s="134">
        <f>IF(AV20&lt;&gt;"",BA20*10000-AW20,"")</f>
      </c>
      <c r="BC20" t="s" s="134">
        <f>IF(AZ20&lt;&gt;"",RANK(BB20,$BB$5:$BB$28,0),"")</f>
      </c>
      <c r="BD20" s="119">
        <f>IF(BA20&lt;&gt;"",VLOOKUP(BC20,'Point'!$A$3:$B$122,2),0)</f>
        <v>0</v>
      </c>
      <c r="BE20" s="120">
        <f>IF($C21,$C21,"")</f>
        <v>657</v>
      </c>
      <c r="BF20" s="136"/>
      <c r="BG20" s="137"/>
      <c r="BH20" s="138">
        <f>BG20+BF20</f>
        <v>0</v>
      </c>
      <c r="BI20" s="136"/>
      <c r="BJ20" s="137"/>
      <c r="BK20" s="139"/>
      <c r="BL20" s="136"/>
      <c r="BM20" s="137"/>
      <c r="BN20" s="138">
        <f>BM20+BL20</f>
        <v>0</v>
      </c>
      <c r="BO20" s="136"/>
      <c r="BP20" s="137"/>
      <c r="BQ20" s="139"/>
      <c r="BR20" s="140"/>
      <c r="BS20" s="141"/>
      <c r="BT20" s="142"/>
      <c r="BU20" s="143">
        <f>IF($C21,$C21,"")</f>
        <v>657</v>
      </c>
      <c r="BV20" s="144"/>
      <c r="BW20" s="145"/>
    </row>
    <row r="21" ht="24.95" customHeight="1">
      <c r="A21" s="106">
        <f>IF(C21,RANK(B21,$B$5:$B$28),"")</f>
        <v>16</v>
      </c>
      <c r="B21" s="107">
        <f>IF(C21,(O21+AM21+BD21+BT21),"")</f>
        <v>224</v>
      </c>
      <c r="C21" s="108">
        <v>657</v>
      </c>
      <c r="D21" t="s" s="111">
        <v>293</v>
      </c>
      <c r="E21" t="s" s="111">
        <v>189</v>
      </c>
      <c r="F21" t="s" s="111">
        <v>294</v>
      </c>
      <c r="G21" t="s" s="112">
        <v>270</v>
      </c>
      <c r="H21" t="s" s="113">
        <v>95</v>
      </c>
      <c r="I21" s="114">
        <f>IF(C21,N21,"")</f>
        <v>17</v>
      </c>
      <c r="J21" s="115">
        <f>IF(C21,AL21,"")</f>
        <v>16</v>
      </c>
      <c r="K21" t="s" s="116">
        <f>IF(C21,BC21,"")</f>
      </c>
      <c r="L21" s="117">
        <f>IF(C21,BN21,"")</f>
        <v>0</v>
      </c>
      <c r="M21" s="118">
        <f>IF($C21,$C21,"")</f>
        <v>657</v>
      </c>
      <c r="N21" s="122">
        <v>17</v>
      </c>
      <c r="O21" s="119">
        <f>IF(N21,VLOOKUP(N21,'Point'!$A$3:$B$122,2),0)</f>
        <v>111</v>
      </c>
      <c r="P21" s="120">
        <f>IF($C21,$C21,"")</f>
        <v>657</v>
      </c>
      <c r="Q21" s="121">
        <v>0</v>
      </c>
      <c r="R21" s="122">
        <v>0</v>
      </c>
      <c r="S21" s="123">
        <v>0</v>
      </c>
      <c r="T21" s="125">
        <f>IF(S21&lt;&gt;"",Q21*3600+R21*60+S21,"")</f>
        <v>0</v>
      </c>
      <c r="U21" s="121">
        <v>0</v>
      </c>
      <c r="V21" s="122">
        <v>2</v>
      </c>
      <c r="W21" s="152">
        <v>26</v>
      </c>
      <c r="X21" s="150">
        <v>55</v>
      </c>
      <c r="Y21" s="125">
        <f>IF(W21&lt;&gt;"",U21*3600+V21*60+W21+X21/100,"")</f>
        <v>146.55</v>
      </c>
      <c r="Z21" s="125">
        <f>IF(X21&lt;&gt;"",Y21-T21,"")</f>
        <v>146.55</v>
      </c>
      <c r="AA21" s="121">
        <v>0</v>
      </c>
      <c r="AB21" s="122">
        <v>0</v>
      </c>
      <c r="AC21" s="123">
        <v>0</v>
      </c>
      <c r="AD21" s="125">
        <f>IF(AC21&lt;&gt;"",AA21*3600+AB21*60+AC21,"")</f>
        <v>0</v>
      </c>
      <c r="AE21" s="121">
        <v>0</v>
      </c>
      <c r="AF21" s="151">
        <v>6</v>
      </c>
      <c r="AG21" s="151">
        <v>2</v>
      </c>
      <c r="AH21" s="152">
        <v>41</v>
      </c>
      <c r="AI21" s="125">
        <f>IF(AG21&lt;&gt;"",AE21*3600+AF21*60+AG21+AH21/100,"")</f>
        <v>362.41</v>
      </c>
      <c r="AJ21" s="125">
        <f>IF(AH21&lt;&gt;"",AI21-AD21,"")</f>
        <v>362.41</v>
      </c>
      <c r="AK21" s="106">
        <f>IF(OR(Z21&lt;&gt;"",AJ21&lt;&gt;""),MIN(Z21,AJ21),"")</f>
        <v>146.55</v>
      </c>
      <c r="AL21" s="132">
        <f>IF(AK21&lt;&gt;"",RANK(AK21,$AK$5:$AK$28,1),"")</f>
        <v>16</v>
      </c>
      <c r="AM21" s="119">
        <f>IF(AL21&lt;&gt;"",VLOOKUP(AL21,'Point'!$A$3:$B$122,2),0)</f>
        <v>113</v>
      </c>
      <c r="AN21" s="120">
        <f>IF($C21,$C21,"")</f>
        <v>657</v>
      </c>
      <c r="AO21" s="126"/>
      <c r="AP21" s="127"/>
      <c r="AQ21" s="128"/>
      <c r="AR21" t="s" s="129">
        <f>IF(AQ21&lt;&gt;"",AO21*3600+AP21*60+AQ21,"")</f>
      </c>
      <c r="AS21" s="126"/>
      <c r="AT21" s="130"/>
      <c r="AU21" s="131"/>
      <c r="AV21" t="s" s="133">
        <f>IF(AU21&lt;&gt;"",AS21*3600+AT21*60+AU21,"")</f>
      </c>
      <c r="AW21" t="s" s="134">
        <f>IF(AQ21&lt;&gt;"",AV21-AR21,"")</f>
      </c>
      <c r="AX21" s="135">
        <f>IF(AND(AW21&lt;&gt;"",AW21&gt;'Point'!$I$8),AW21-'Point'!$I$8,0)</f>
        <v>0</v>
      </c>
      <c r="AY21" s="132">
        <f>IF(AX21&lt;&gt;0,VLOOKUP(AX21,'Point'!$I$11:$J$48,2),0)</f>
        <v>0</v>
      </c>
      <c r="AZ21" s="128"/>
      <c r="BA21" t="s" s="134">
        <f>IF(AZ21&lt;&gt;"",AZ21-AY21,"")</f>
      </c>
      <c r="BB21" t="s" s="134">
        <f>IF(AV21&lt;&gt;"",BA21*10000-AW21,"")</f>
      </c>
      <c r="BC21" t="s" s="134">
        <f>IF(AZ21&lt;&gt;"",RANK(BB21,$BB$5:$BB$28,0),"")</f>
      </c>
      <c r="BD21" s="119">
        <f>IF(BA21&lt;&gt;"",VLOOKUP(BC21,'Point'!$A$3:$B$122,2),0)</f>
        <v>0</v>
      </c>
      <c r="BE21" s="120">
        <f>IF($C21,$C21,"")</f>
        <v>657</v>
      </c>
      <c r="BF21" s="136"/>
      <c r="BG21" s="137"/>
      <c r="BH21" s="138">
        <f>BG21+BF21</f>
        <v>0</v>
      </c>
      <c r="BI21" s="136"/>
      <c r="BJ21" s="137"/>
      <c r="BK21" s="139"/>
      <c r="BL21" s="136"/>
      <c r="BM21" s="137"/>
      <c r="BN21" s="138">
        <f>BM21+BL21</f>
        <v>0</v>
      </c>
      <c r="BO21" s="136"/>
      <c r="BP21" s="137"/>
      <c r="BQ21" s="139"/>
      <c r="BR21" s="140"/>
      <c r="BS21" s="141"/>
      <c r="BT21" s="142"/>
      <c r="BU21" s="143">
        <f>IF($C22,$C22,"")</f>
        <v>656</v>
      </c>
      <c r="BV21" s="162"/>
      <c r="BW21" s="145"/>
    </row>
    <row r="22" ht="24.95" customHeight="1">
      <c r="A22" s="106">
        <f>IF(C22,RANK(B22,$B$5:$B$28),"")</f>
        <v>17</v>
      </c>
      <c r="B22" s="107">
        <f>IF(C22,(O22+AM22+BD22+BT22),"")</f>
        <v>219</v>
      </c>
      <c r="C22" s="108">
        <v>656</v>
      </c>
      <c r="D22" t="s" s="111">
        <v>295</v>
      </c>
      <c r="E22" t="s" s="111">
        <v>222</v>
      </c>
      <c r="F22" t="s" s="111">
        <v>85</v>
      </c>
      <c r="G22" t="s" s="112">
        <v>270</v>
      </c>
      <c r="H22" t="s" s="113">
        <v>95</v>
      </c>
      <c r="I22" s="114">
        <f>IF(C22,N22,"")</f>
        <v>23</v>
      </c>
      <c r="J22" s="115">
        <f>IF(C22,AL22,"")</f>
        <v>13</v>
      </c>
      <c r="K22" t="s" s="116">
        <f>IF(C22,BC22,"")</f>
      </c>
      <c r="L22" s="117">
        <f>IF(C22,BN22,"")</f>
        <v>0</v>
      </c>
      <c r="M22" s="118">
        <f>IF($C22,$C22,"")</f>
        <v>656</v>
      </c>
      <c r="N22" s="122">
        <v>23</v>
      </c>
      <c r="O22" s="119">
        <f>IF(N22,VLOOKUP(N22,'Point'!$A$3:$B$122,2),0)</f>
        <v>100</v>
      </c>
      <c r="P22" s="120">
        <f>IF($C22,$C22,"")</f>
        <v>656</v>
      </c>
      <c r="Q22" s="121">
        <v>0</v>
      </c>
      <c r="R22" s="122">
        <v>0</v>
      </c>
      <c r="S22" s="123">
        <v>0</v>
      </c>
      <c r="T22" s="125">
        <f>IF(S22&lt;&gt;"",Q22*3600+R22*60+S22,"")</f>
        <v>0</v>
      </c>
      <c r="U22" s="121">
        <v>0</v>
      </c>
      <c r="V22" s="122">
        <v>2</v>
      </c>
      <c r="W22" s="152">
        <v>25</v>
      </c>
      <c r="X22" s="150">
        <v>98</v>
      </c>
      <c r="Y22" s="125">
        <f>IF(W22&lt;&gt;"",U22*3600+V22*60+W22+X22/100,"")</f>
        <v>145.98</v>
      </c>
      <c r="Z22" s="125">
        <f>IF(X22&lt;&gt;"",Y22-T22,"")</f>
        <v>145.98</v>
      </c>
      <c r="AA22" s="121">
        <v>0</v>
      </c>
      <c r="AB22" s="122">
        <v>0</v>
      </c>
      <c r="AC22" s="123">
        <v>0</v>
      </c>
      <c r="AD22" s="125">
        <f>IF(AC22&lt;&gt;"",AA22*3600+AB22*60+AC22,"")</f>
        <v>0</v>
      </c>
      <c r="AE22" s="121">
        <v>0</v>
      </c>
      <c r="AF22" s="151">
        <v>2</v>
      </c>
      <c r="AG22" s="151">
        <v>20</v>
      </c>
      <c r="AH22" s="152">
        <v>63</v>
      </c>
      <c r="AI22" s="125">
        <f>IF(AG22&lt;&gt;"",AE22*3600+AF22*60+AG22+AH22/100,"")</f>
        <v>140.63</v>
      </c>
      <c r="AJ22" s="125">
        <f>IF(AH22&lt;&gt;"",AI22-AD22,"")</f>
        <v>140.63</v>
      </c>
      <c r="AK22" s="106">
        <f>IF(OR(Z22&lt;&gt;"",AJ22&lt;&gt;""),MIN(Z22,AJ22),"")</f>
        <v>140.63</v>
      </c>
      <c r="AL22" s="132">
        <f>IF(AK22&lt;&gt;"",RANK(AK22,$AK$5:$AK$28,1),"")</f>
        <v>13</v>
      </c>
      <c r="AM22" s="119">
        <f>IF(AL22&lt;&gt;"",VLOOKUP(AL22,'Point'!$A$3:$B$122,2),0)</f>
        <v>119</v>
      </c>
      <c r="AN22" s="120">
        <f>IF($C22,$C22,"")</f>
        <v>656</v>
      </c>
      <c r="AO22" s="126"/>
      <c r="AP22" s="127"/>
      <c r="AQ22" s="128"/>
      <c r="AR22" t="s" s="129">
        <f>IF(AQ22&lt;&gt;"",AO22*3600+AP22*60+AQ22,"")</f>
      </c>
      <c r="AS22" s="126"/>
      <c r="AT22" s="127"/>
      <c r="AU22" s="128"/>
      <c r="AV22" t="s" s="133">
        <f>IF(AU22&lt;&gt;"",AS22*3600+AT22*60+AU22,"")</f>
      </c>
      <c r="AW22" t="s" s="134">
        <f>IF(AQ22&lt;&gt;"",AV22-AR22,"")</f>
      </c>
      <c r="AX22" s="135">
        <f>IF(AND(AW22&lt;&gt;"",AW22&gt;'Point'!$I$8),AW22-'Point'!$I$8,0)</f>
        <v>0</v>
      </c>
      <c r="AY22" s="132">
        <f>IF(AX22&lt;&gt;0,VLOOKUP(AX22,'Point'!$I$11:$J$48,2),0)</f>
        <v>0</v>
      </c>
      <c r="AZ22" s="128"/>
      <c r="BA22" t="s" s="134">
        <f>IF(AZ22&lt;&gt;"",AZ22-AY22,"")</f>
      </c>
      <c r="BB22" t="s" s="134">
        <f>IF(AV22&lt;&gt;"",BA22*10000-AW22,"")</f>
      </c>
      <c r="BC22" t="s" s="134">
        <f>IF(AZ22&lt;&gt;"",RANK(BB22,$BB$5:$BB$28,0),"")</f>
      </c>
      <c r="BD22" s="119">
        <f>IF(BA22&lt;&gt;"",VLOOKUP(BC22,'Point'!$A$3:$B$122,2),0)</f>
        <v>0</v>
      </c>
      <c r="BE22" s="120">
        <f>IF($C22,$C22,"")</f>
        <v>656</v>
      </c>
      <c r="BF22" s="136"/>
      <c r="BG22" s="137"/>
      <c r="BH22" s="138">
        <f>BG22+BF22</f>
        <v>0</v>
      </c>
      <c r="BI22" s="136"/>
      <c r="BJ22" s="137"/>
      <c r="BK22" s="139"/>
      <c r="BL22" s="136"/>
      <c r="BM22" s="137"/>
      <c r="BN22" s="138">
        <f>BM22+BL22</f>
        <v>0</v>
      </c>
      <c r="BO22" s="136"/>
      <c r="BP22" s="137"/>
      <c r="BQ22" s="139"/>
      <c r="BR22" s="140"/>
      <c r="BS22" s="141"/>
      <c r="BT22" s="142"/>
      <c r="BU22" s="143">
        <f>IF($C22,$C22,"")</f>
        <v>656</v>
      </c>
      <c r="BV22" s="144"/>
      <c r="BW22" s="145"/>
    </row>
    <row r="23" ht="24.95" customHeight="1">
      <c r="A23" s="106">
        <f>IF(C23,RANK(B23,$B$5:$B$28),"")</f>
        <v>18</v>
      </c>
      <c r="B23" s="107">
        <f>IF(C23,(O23+AM23+BD23+BT23),"")</f>
        <v>218</v>
      </c>
      <c r="C23" s="108">
        <v>623</v>
      </c>
      <c r="D23" t="s" s="149">
        <v>296</v>
      </c>
      <c r="E23" t="s" s="190">
        <v>297</v>
      </c>
      <c r="F23" t="s" s="149">
        <v>151</v>
      </c>
      <c r="G23" t="s" s="112">
        <v>270</v>
      </c>
      <c r="H23" t="s" s="113">
        <v>95</v>
      </c>
      <c r="I23" s="114">
        <f>IF(C24,N23,"")</f>
        <v>14</v>
      </c>
      <c r="J23" s="115">
        <f>IF(C23,AL23,"")</f>
        <v>22</v>
      </c>
      <c r="K23" t="s" s="116">
        <f>IF(C24,BC23,"")</f>
      </c>
      <c r="L23" s="117">
        <f>IF(C24,BN23,"")</f>
        <v>0</v>
      </c>
      <c r="M23" s="118">
        <f>IF($C24,$C24,"")</f>
        <v>613</v>
      </c>
      <c r="N23" s="122">
        <v>14</v>
      </c>
      <c r="O23" s="119">
        <f>IF(N23,VLOOKUP(N23,'Point'!$A$3:$B$122,2),0)</f>
        <v>117</v>
      </c>
      <c r="P23" s="120">
        <f>IF($C24,$C24,"")</f>
        <v>613</v>
      </c>
      <c r="Q23" s="121">
        <v>0</v>
      </c>
      <c r="R23" s="122">
        <v>0</v>
      </c>
      <c r="S23" s="123">
        <v>0</v>
      </c>
      <c r="T23" s="125">
        <f>IF(S23&lt;&gt;"",Q23*3600+R23*60+S23,"")</f>
        <v>0</v>
      </c>
      <c r="U23" s="121">
        <v>0</v>
      </c>
      <c r="V23" s="122">
        <v>2</v>
      </c>
      <c r="W23" s="123">
        <v>49</v>
      </c>
      <c r="X23" s="150">
        <v>73</v>
      </c>
      <c r="Y23" s="125">
        <f>IF(W23&lt;&gt;"",U23*3600+V23*60+W23+X23/100,"")</f>
        <v>169.73</v>
      </c>
      <c r="Z23" s="125">
        <f>IF(X23&lt;&gt;"",Y23-T23,"")</f>
        <v>169.73</v>
      </c>
      <c r="AA23" s="121">
        <v>0</v>
      </c>
      <c r="AB23" s="122">
        <v>0</v>
      </c>
      <c r="AC23" s="123">
        <v>0</v>
      </c>
      <c r="AD23" s="125">
        <f>IF(AC23&lt;&gt;"",AA23*3600+AB23*60+AC23,"")</f>
        <v>0</v>
      </c>
      <c r="AE23" s="121">
        <v>0</v>
      </c>
      <c r="AF23" s="151">
        <v>2</v>
      </c>
      <c r="AG23" s="151">
        <v>44</v>
      </c>
      <c r="AH23" s="152">
        <v>60</v>
      </c>
      <c r="AI23" s="125">
        <f>IF(AG23&lt;&gt;"",AE23*3600+AF23*60+AG23+AH23/100,"")</f>
        <v>164.6</v>
      </c>
      <c r="AJ23" s="125">
        <f>IF(AH23&lt;&gt;"",AI23-AD23,"")</f>
        <v>164.6</v>
      </c>
      <c r="AK23" s="106">
        <f>IF(OR(Z23&lt;&gt;"",AJ23&lt;&gt;""),MIN(Z23,AJ23),"")</f>
        <v>164.6</v>
      </c>
      <c r="AL23" s="132">
        <f>IF(AK23&lt;&gt;"",RANK(AK23,$AK$5:$AK$28,1),"")</f>
        <v>22</v>
      </c>
      <c r="AM23" s="119">
        <f>IF(AL23&lt;&gt;"",VLOOKUP(AL23,'Point'!$A$3:$B$122,2),0)</f>
        <v>101</v>
      </c>
      <c r="AN23" s="120">
        <f>IF($C24,$C24,"")</f>
        <v>613</v>
      </c>
      <c r="AO23" s="126"/>
      <c r="AP23" s="127"/>
      <c r="AQ23" s="128"/>
      <c r="AR23" t="s" s="129">
        <f>IF(AQ23&lt;&gt;"",AO23*3600+AP23*60+AQ23,"")</f>
      </c>
      <c r="AS23" s="126"/>
      <c r="AT23" s="130"/>
      <c r="AU23" s="131"/>
      <c r="AV23" t="s" s="133">
        <f>IF(AU23&lt;&gt;"",AS23*3600+AT23*60+AU23,"")</f>
      </c>
      <c r="AW23" t="s" s="134">
        <f>IF(AQ23&lt;&gt;"",AV23-AR23,"")</f>
      </c>
      <c r="AX23" s="135">
        <f>IF(AND(AW23&lt;&gt;"",AW23&gt;'Point'!$I$8),AW23-'Point'!$I$8,0)</f>
        <v>0</v>
      </c>
      <c r="AY23" s="132">
        <f>IF(AX23&lt;&gt;0,VLOOKUP(AX23,'Point'!$I$11:$J$48,2),0)</f>
        <v>0</v>
      </c>
      <c r="AZ23" s="128"/>
      <c r="BA23" t="s" s="134">
        <f>IF(AZ23&lt;&gt;"",AZ23-AY23,"")</f>
      </c>
      <c r="BB23" t="s" s="134">
        <f>IF(AV23&lt;&gt;"",BA23*10000-AW23,"")</f>
      </c>
      <c r="BC23" t="s" s="134">
        <f>IF(AZ23&lt;&gt;"",RANK(BB23,$BB$5:$BB$28,0),"")</f>
      </c>
      <c r="BD23" s="119">
        <f>IF(BA23&lt;&gt;"",VLOOKUP(BC23,'Point'!$A$3:$B$122,2),0)</f>
        <v>0</v>
      </c>
      <c r="BE23" s="120">
        <f>IF($C24,$C24,"")</f>
        <v>613</v>
      </c>
      <c r="BF23" s="136"/>
      <c r="BG23" s="137"/>
      <c r="BH23" s="138">
        <f>BG23+BF23</f>
        <v>0</v>
      </c>
      <c r="BI23" s="136"/>
      <c r="BJ23" s="137"/>
      <c r="BK23" s="139"/>
      <c r="BL23" s="136"/>
      <c r="BM23" s="137"/>
      <c r="BN23" s="138">
        <f>BM23+BL23</f>
        <v>0</v>
      </c>
      <c r="BO23" s="136"/>
      <c r="BP23" s="137"/>
      <c r="BQ23" s="139"/>
      <c r="BR23" s="140"/>
      <c r="BS23" s="141"/>
      <c r="BT23" s="142"/>
      <c r="BU23" s="143">
        <f>IF($C23,$C23,"")</f>
        <v>623</v>
      </c>
      <c r="BV23" s="144"/>
      <c r="BW23" s="145"/>
    </row>
    <row r="24" ht="24.95" customHeight="1">
      <c r="A24" s="106">
        <f>IF(C24,RANK(B24,$B$5:$B$28),"")</f>
        <v>19</v>
      </c>
      <c r="B24" s="107">
        <f>IF(C24,(O24+AM24+BD24+BT24),"")</f>
        <v>214</v>
      </c>
      <c r="C24" s="108">
        <v>613</v>
      </c>
      <c r="D24" t="s" s="149">
        <v>298</v>
      </c>
      <c r="E24" t="s" s="190">
        <v>189</v>
      </c>
      <c r="F24" t="s" s="149">
        <v>85</v>
      </c>
      <c r="G24" t="s" s="112">
        <v>270</v>
      </c>
      <c r="H24" t="s" s="113">
        <v>95</v>
      </c>
      <c r="I24" s="195"/>
      <c r="J24" s="115">
        <f>IF(C24,AL24,"")</f>
        <v>19</v>
      </c>
      <c r="K24" s="195"/>
      <c r="L24" s="196"/>
      <c r="M24" s="197"/>
      <c r="N24" s="122">
        <v>19</v>
      </c>
      <c r="O24" s="119">
        <f>IF(N24,VLOOKUP(N24,'Point'!$A$3:$B$122,2),0)</f>
        <v>107</v>
      </c>
      <c r="P24" s="198"/>
      <c r="Q24" s="121">
        <v>0</v>
      </c>
      <c r="R24" s="122">
        <v>0</v>
      </c>
      <c r="S24" s="123">
        <v>0</v>
      </c>
      <c r="T24" s="125">
        <f>IF(S24&lt;&gt;"",Q24*3600+R24*60+S24,"")</f>
        <v>0</v>
      </c>
      <c r="U24" s="121">
        <v>0</v>
      </c>
      <c r="V24" s="122">
        <v>2</v>
      </c>
      <c r="W24" s="152">
        <v>31</v>
      </c>
      <c r="X24" s="150">
        <v>13</v>
      </c>
      <c r="Y24" s="125">
        <f>IF(W24&lt;&gt;"",U24*3600+V24*60+W24+X24/100,"")</f>
        <v>151.13</v>
      </c>
      <c r="Z24" s="125">
        <f>IF(X24&lt;&gt;"",Y24-T24,"")</f>
        <v>151.13</v>
      </c>
      <c r="AA24" s="121">
        <v>0</v>
      </c>
      <c r="AB24" s="122">
        <v>0</v>
      </c>
      <c r="AC24" s="123">
        <v>0</v>
      </c>
      <c r="AD24" s="125">
        <f>IF(AC24&lt;&gt;"",AA24*3600+AB24*60+AC24,"")</f>
        <v>0</v>
      </c>
      <c r="AE24" s="121">
        <v>0</v>
      </c>
      <c r="AF24" s="151">
        <v>2</v>
      </c>
      <c r="AG24" s="151">
        <v>30</v>
      </c>
      <c r="AH24" s="152">
        <v>68</v>
      </c>
      <c r="AI24" s="125">
        <f>IF(AG24&lt;&gt;"",AE24*3600+AF24*60+AG24+AH24/100,"")</f>
        <v>150.68</v>
      </c>
      <c r="AJ24" s="125">
        <f>IF(AH24&lt;&gt;"",AI24-AD24,"")</f>
        <v>150.68</v>
      </c>
      <c r="AK24" s="106">
        <f>IF(OR(Z24&lt;&gt;"",AJ24&lt;&gt;""),MIN(Z24,AJ24),"")</f>
        <v>150.68</v>
      </c>
      <c r="AL24" s="132">
        <f>IF(AK24&lt;&gt;"",RANK(AK24,$AK$5:$AK$28,1),"")</f>
        <v>19</v>
      </c>
      <c r="AM24" s="119">
        <f>IF(AL24&lt;&gt;"",VLOOKUP(AL24,'Point'!$A$3:$B$122,2),0)</f>
        <v>107</v>
      </c>
      <c r="AN24" s="198"/>
      <c r="AO24" s="126"/>
      <c r="AP24" s="127"/>
      <c r="AQ24" s="128"/>
      <c r="AR24" t="s" s="129">
        <f>IF(AQ24&lt;&gt;"",AO24*3600+AP24*60+AQ24,"")</f>
      </c>
      <c r="AS24" s="126"/>
      <c r="AT24" s="127"/>
      <c r="AU24" s="128"/>
      <c r="AV24" t="s" s="133">
        <f>IF(AU24&lt;&gt;"",AS24*3600+AT24*60+AU24,"")</f>
      </c>
      <c r="AW24" t="s" s="134">
        <f>IF(AQ24&lt;&gt;"",AV24-AR24,"")</f>
      </c>
      <c r="AX24" s="135">
        <f>IF(AND(AW24&lt;&gt;"",AW24&gt;'Point'!$I$8),AW24-'Point'!$I$8,0)</f>
        <v>0</v>
      </c>
      <c r="AY24" s="132">
        <f>IF(AX24&lt;&gt;0,VLOOKUP(AX24,'Point'!$I$11:$J$48,2),0)</f>
        <v>0</v>
      </c>
      <c r="AZ24" s="128"/>
      <c r="BA24" t="s" s="134">
        <f>IF(AZ24&lt;&gt;"",AZ24-AY24,"")</f>
      </c>
      <c r="BB24" t="s" s="134">
        <f>IF(AV24&lt;&gt;"",BA24*10000-AW24,"")</f>
      </c>
      <c r="BC24" t="s" s="134">
        <f>IF(AZ24&lt;&gt;"",RANK(BB24,$BB$5:$BB$28,0),"")</f>
      </c>
      <c r="BD24" s="119">
        <f>IF(BA24&lt;&gt;"",VLOOKUP(BC24,'Point'!$A$3:$B$122,2),0)</f>
        <v>0</v>
      </c>
      <c r="BE24" s="198"/>
      <c r="BF24" s="136"/>
      <c r="BG24" s="137"/>
      <c r="BH24" s="138">
        <f>BG24+BF24</f>
        <v>0</v>
      </c>
      <c r="BI24" s="136"/>
      <c r="BJ24" s="137"/>
      <c r="BK24" s="139"/>
      <c r="BL24" s="136"/>
      <c r="BM24" s="137"/>
      <c r="BN24" s="138">
        <f>BM24+BL24</f>
        <v>0</v>
      </c>
      <c r="BO24" s="136"/>
      <c r="BP24" s="137"/>
      <c r="BQ24" s="139"/>
      <c r="BR24" s="140"/>
      <c r="BS24" s="141"/>
      <c r="BT24" s="142"/>
      <c r="BU24" s="143">
        <f>IF($C24,$C24,"")</f>
        <v>613</v>
      </c>
      <c r="BV24" s="144"/>
      <c r="BW24" s="145"/>
    </row>
    <row r="25" ht="24.95" customHeight="1">
      <c r="A25" s="106">
        <f>IF(C25,RANK(B25,$B$5:$B$28),"")</f>
        <v>20</v>
      </c>
      <c r="B25" s="107">
        <f>IF(C25,(O25+AM25+BD25+BT25),"")</f>
        <v>210</v>
      </c>
      <c r="C25" s="108">
        <v>652</v>
      </c>
      <c r="D25" t="s" s="158">
        <v>299</v>
      </c>
      <c r="E25" t="s" s="110">
        <v>238</v>
      </c>
      <c r="F25" t="s" s="111">
        <v>300</v>
      </c>
      <c r="G25" t="s" s="112">
        <v>270</v>
      </c>
      <c r="H25" t="s" s="113">
        <v>95</v>
      </c>
      <c r="I25" s="114">
        <f>IF(C26,N25,"")</f>
        <v>22</v>
      </c>
      <c r="J25" s="115">
        <f>IF(C25,AL25,"")</f>
        <v>18</v>
      </c>
      <c r="K25" t="s" s="116">
        <f>IF(C26,BC25,"")</f>
      </c>
      <c r="L25" s="117">
        <f>IF(C26,BN25,"")</f>
        <v>0</v>
      </c>
      <c r="M25" s="118">
        <f>IF($C26,$C26,"")</f>
        <v>658</v>
      </c>
      <c r="N25" s="122">
        <v>22</v>
      </c>
      <c r="O25" s="119">
        <f>IF(N25,VLOOKUP(N25,'Point'!$A$3:$B$122,2),0)</f>
        <v>101</v>
      </c>
      <c r="P25" s="120">
        <f>IF($C26,$C26,"")</f>
        <v>658</v>
      </c>
      <c r="Q25" s="121">
        <v>0</v>
      </c>
      <c r="R25" s="122">
        <v>0</v>
      </c>
      <c r="S25" s="123">
        <v>0</v>
      </c>
      <c r="T25" s="125">
        <f>IF(S25&lt;&gt;"",Q25*3600+R25*60+S25,"")</f>
        <v>0</v>
      </c>
      <c r="U25" s="121">
        <v>0</v>
      </c>
      <c r="V25" s="122">
        <v>2</v>
      </c>
      <c r="W25" s="152">
        <v>34</v>
      </c>
      <c r="X25" s="150">
        <v>69</v>
      </c>
      <c r="Y25" s="125">
        <f>IF(W25&lt;&gt;"",U25*3600+V25*60+W25+X25/100,"")</f>
        <v>154.69</v>
      </c>
      <c r="Z25" s="125">
        <f>IF(X25&lt;&gt;"",Y25-T25,"")</f>
        <v>154.69</v>
      </c>
      <c r="AA25" s="121">
        <v>0</v>
      </c>
      <c r="AB25" s="122">
        <v>0</v>
      </c>
      <c r="AC25" s="123">
        <v>0</v>
      </c>
      <c r="AD25" s="125">
        <f>IF(AC25&lt;&gt;"",AA25*3600+AB25*60+AC25,"")</f>
        <v>0</v>
      </c>
      <c r="AE25" s="121">
        <v>0</v>
      </c>
      <c r="AF25" s="151">
        <v>2</v>
      </c>
      <c r="AG25" s="151">
        <v>30</v>
      </c>
      <c r="AH25" s="152">
        <v>40</v>
      </c>
      <c r="AI25" s="125">
        <f>IF(AG25&lt;&gt;"",AE25*3600+AF25*60+AG25+AH25/100,"")</f>
        <v>150.4</v>
      </c>
      <c r="AJ25" s="125">
        <f>IF(AH25&lt;&gt;"",AI25-AD25,"")</f>
        <v>150.4</v>
      </c>
      <c r="AK25" s="106">
        <f>IF(OR(Z25&lt;&gt;"",AJ25&lt;&gt;""),MIN(Z25,AJ25),"")</f>
        <v>150.4</v>
      </c>
      <c r="AL25" s="132">
        <f>IF(AK25&lt;&gt;"",RANK(AK25,$AK$5:$AK$28,1),"")</f>
        <v>18</v>
      </c>
      <c r="AM25" s="119">
        <f>IF(AL25&lt;&gt;"",VLOOKUP(AL25,'Point'!$A$3:$B$122,2),0)</f>
        <v>109</v>
      </c>
      <c r="AN25" s="120">
        <f>IF($C26,$C26,"")</f>
        <v>658</v>
      </c>
      <c r="AO25" s="126"/>
      <c r="AP25" s="127"/>
      <c r="AQ25" s="128"/>
      <c r="AR25" t="s" s="129">
        <f>IF(AQ25&lt;&gt;"",AO25*3600+AP25*60+AQ25,"")</f>
      </c>
      <c r="AS25" s="126"/>
      <c r="AT25" s="127"/>
      <c r="AU25" s="128"/>
      <c r="AV25" t="s" s="133">
        <f>IF(AU25&lt;&gt;"",AS25*3600+AT25*60+AU25,"")</f>
      </c>
      <c r="AW25" t="s" s="134">
        <f>IF(AQ25&lt;&gt;"",AV25-AR25,"")</f>
      </c>
      <c r="AX25" s="135">
        <f>IF(AND(AW25&lt;&gt;"",AW25&gt;'Point'!$I$8),AW25-'Point'!$I$8,0)</f>
        <v>0</v>
      </c>
      <c r="AY25" s="132">
        <f>IF(AX25&lt;&gt;0,VLOOKUP(AX25,'Point'!$I$11:$J$48,2),0)</f>
        <v>0</v>
      </c>
      <c r="AZ25" s="128"/>
      <c r="BA25" t="s" s="134">
        <f>IF(AZ25&lt;&gt;"",AZ25-AY25,"")</f>
      </c>
      <c r="BB25" t="s" s="134">
        <f>IF(AV25&lt;&gt;"",BA25*10000-AW25,"")</f>
      </c>
      <c r="BC25" t="s" s="134">
        <f>IF(AZ25&lt;&gt;"",RANK(BB25,$BB$5:$BB$28,0),"")</f>
      </c>
      <c r="BD25" s="119">
        <f>IF(BA25&lt;&gt;"",VLOOKUP(BC25,'Point'!$A$3:$B$122,2),0)</f>
        <v>0</v>
      </c>
      <c r="BE25" s="120">
        <f>IF($C26,$C26,"")</f>
        <v>658</v>
      </c>
      <c r="BF25" s="136"/>
      <c r="BG25" s="137"/>
      <c r="BH25" s="138">
        <f>BG25+BF25</f>
        <v>0</v>
      </c>
      <c r="BI25" s="136"/>
      <c r="BJ25" s="137"/>
      <c r="BK25" s="139"/>
      <c r="BL25" s="136"/>
      <c r="BM25" s="137"/>
      <c r="BN25" s="138">
        <f>BM25+BL25</f>
        <v>0</v>
      </c>
      <c r="BO25" s="136"/>
      <c r="BP25" s="137"/>
      <c r="BQ25" s="139"/>
      <c r="BR25" s="140"/>
      <c r="BS25" s="141"/>
      <c r="BT25" s="142"/>
      <c r="BU25" s="143">
        <f>IF($C25,$C25,"")</f>
        <v>652</v>
      </c>
      <c r="BV25" s="144"/>
      <c r="BW25" s="145"/>
    </row>
    <row r="26" ht="24.95" customHeight="1">
      <c r="A26" s="106">
        <f>IF(C26,RANK(B26,$B$5:$B$28),"")</f>
        <v>22</v>
      </c>
      <c r="B26" s="107">
        <f>IF(C26,(O26+AM26+BD26+BT26),"")</f>
        <v>209</v>
      </c>
      <c r="C26" s="108">
        <v>658</v>
      </c>
      <c r="D26" t="s" s="111">
        <v>301</v>
      </c>
      <c r="E26" t="s" s="111">
        <v>224</v>
      </c>
      <c r="F26" t="s" s="111">
        <v>302</v>
      </c>
      <c r="G26" t="s" s="112">
        <v>270</v>
      </c>
      <c r="H26" t="s" s="113">
        <v>95</v>
      </c>
      <c r="I26" s="114">
        <f>IF(C27,N26,"")</f>
        <v>18</v>
      </c>
      <c r="J26" s="115">
        <f>IF(C26,AL26,"")</f>
        <v>23</v>
      </c>
      <c r="K26" t="s" s="116">
        <f>IF(C27,BC26,"")</f>
      </c>
      <c r="L26" s="117">
        <f>IF(C27,BN26,"")</f>
        <v>0</v>
      </c>
      <c r="M26" s="118">
        <f>IF($C27,$C27,"")</f>
        <v>639</v>
      </c>
      <c r="N26" s="122">
        <v>18</v>
      </c>
      <c r="O26" s="119">
        <f>IF(N26,VLOOKUP(N26,'Point'!$A$3:$B$122,2),0)</f>
        <v>109</v>
      </c>
      <c r="P26" s="120">
        <f>IF($C27,$C27,"")</f>
        <v>639</v>
      </c>
      <c r="Q26" s="121">
        <v>0</v>
      </c>
      <c r="R26" s="122">
        <v>0</v>
      </c>
      <c r="S26" s="123">
        <v>0</v>
      </c>
      <c r="T26" s="125">
        <f>IF(S26&lt;&gt;"",Q26*3600+R26*60+S26,"")</f>
        <v>0</v>
      </c>
      <c r="U26" s="121">
        <v>0</v>
      </c>
      <c r="V26" s="122">
        <v>3</v>
      </c>
      <c r="W26" s="152">
        <v>7</v>
      </c>
      <c r="X26" s="150">
        <v>37</v>
      </c>
      <c r="Y26" s="125">
        <f>IF(W26&lt;&gt;"",U26*3600+V26*60+W26+X26/100,"")</f>
        <v>187.37</v>
      </c>
      <c r="Z26" s="125">
        <f>IF(X26&lt;&gt;"",Y26-T26,"")</f>
        <v>187.37</v>
      </c>
      <c r="AA26" s="121">
        <v>0</v>
      </c>
      <c r="AB26" s="122">
        <v>0</v>
      </c>
      <c r="AC26" s="123">
        <v>0</v>
      </c>
      <c r="AD26" s="125">
        <f>IF(AC26&lt;&gt;"",AA26*3600+AB26*60+AC26,"")</f>
        <v>0</v>
      </c>
      <c r="AE26" s="121">
        <v>0</v>
      </c>
      <c r="AF26" s="151">
        <v>2</v>
      </c>
      <c r="AG26" s="151">
        <v>58</v>
      </c>
      <c r="AH26" s="152">
        <v>30</v>
      </c>
      <c r="AI26" s="125">
        <f>IF(AG26&lt;&gt;"",AE26*3600+AF26*60+AG26+AH26/100,"")</f>
        <v>178.3</v>
      </c>
      <c r="AJ26" s="125">
        <f>IF(AH26&lt;&gt;"",AI26-AD26,"")</f>
        <v>178.3</v>
      </c>
      <c r="AK26" s="106">
        <f>IF(OR(Z26&lt;&gt;"",AJ26&lt;&gt;""),MIN(Z26,AJ26),"")</f>
        <v>178.3</v>
      </c>
      <c r="AL26" s="132">
        <f>IF(AK26&lt;&gt;"",RANK(AK26,$AK$5:$AK$28,1),"")</f>
        <v>23</v>
      </c>
      <c r="AM26" s="119">
        <f>IF(AL26&lt;&gt;"",VLOOKUP(AL26,'Point'!$A$3:$B$122,2),0)</f>
        <v>100</v>
      </c>
      <c r="AN26" s="120">
        <f>IF($C27,$C27,"")</f>
        <v>639</v>
      </c>
      <c r="AO26" s="126"/>
      <c r="AP26" s="127"/>
      <c r="AQ26" s="128"/>
      <c r="AR26" t="s" s="129">
        <f>IF(AQ26&lt;&gt;"",AO26*3600+AP26*60+AQ26,"")</f>
      </c>
      <c r="AS26" s="126"/>
      <c r="AT26" s="127"/>
      <c r="AU26" s="128"/>
      <c r="AV26" t="s" s="133">
        <f>IF(AU26&lt;&gt;"",AS26*3600+AT26*60+AU26,"")</f>
      </c>
      <c r="AW26" t="s" s="134">
        <f>IF(AQ26&lt;&gt;"",AV26-AR26,"")</f>
      </c>
      <c r="AX26" s="135">
        <f>IF(AND(AW26&lt;&gt;"",AW26&gt;'Point'!$I$8),AW26-'Point'!$I$8,0)</f>
        <v>0</v>
      </c>
      <c r="AY26" s="132">
        <f>IF(AX26&lt;&gt;0,VLOOKUP(AX26,'Point'!$I$11:$J$48,2),0)</f>
        <v>0</v>
      </c>
      <c r="AZ26" s="128"/>
      <c r="BA26" t="s" s="134">
        <f>IF(AZ26&lt;&gt;"",AZ26-AY26,"")</f>
      </c>
      <c r="BB26" t="s" s="134">
        <f>IF(AV26&lt;&gt;"",BA26*10000-AW26,"")</f>
      </c>
      <c r="BC26" t="s" s="134">
        <f>IF(AZ26&lt;&gt;"",RANK(BB26,$BB$5:$BB$28,0),"")</f>
      </c>
      <c r="BD26" s="119">
        <f>IF(BA26&lt;&gt;"",VLOOKUP(BC26,'Point'!$A$3:$B$122,2),0)</f>
        <v>0</v>
      </c>
      <c r="BE26" s="120">
        <f>IF($C27,$C27,"")</f>
        <v>639</v>
      </c>
      <c r="BF26" s="136"/>
      <c r="BG26" s="137"/>
      <c r="BH26" s="138">
        <f>BG26+BF26</f>
        <v>0</v>
      </c>
      <c r="BI26" s="136"/>
      <c r="BJ26" s="137"/>
      <c r="BK26" s="139"/>
      <c r="BL26" s="136"/>
      <c r="BM26" s="137"/>
      <c r="BN26" s="138">
        <f>BM26+BL26</f>
        <v>0</v>
      </c>
      <c r="BO26" s="136"/>
      <c r="BP26" s="137"/>
      <c r="BQ26" s="139"/>
      <c r="BR26" s="140"/>
      <c r="BS26" s="141"/>
      <c r="BT26" s="142"/>
      <c r="BU26" s="143">
        <f>IF($C27,$C27,"")</f>
        <v>639</v>
      </c>
      <c r="BV26" s="144"/>
      <c r="BW26" s="145"/>
    </row>
    <row r="27" ht="24.95" customHeight="1">
      <c r="A27" s="106">
        <v>23</v>
      </c>
      <c r="B27" s="107">
        <f>IF(C27,(O27+AM27+BD27+BT27),"")</f>
        <v>210</v>
      </c>
      <c r="C27" s="108">
        <v>639</v>
      </c>
      <c r="D27" t="s" s="149">
        <v>303</v>
      </c>
      <c r="E27" t="s" s="190">
        <v>304</v>
      </c>
      <c r="F27" t="s" s="149">
        <v>123</v>
      </c>
      <c r="G27" t="s" s="112">
        <v>270</v>
      </c>
      <c r="H27" t="s" s="113">
        <v>95</v>
      </c>
      <c r="I27" s="114">
        <f>IF(C27,N27,"")</f>
        <v>24</v>
      </c>
      <c r="J27" s="115">
        <f>IF(C27,AL27,"")</f>
        <v>17</v>
      </c>
      <c r="K27" t="s" s="116">
        <f>IF(C27,BC27,"")</f>
      </c>
      <c r="L27" s="117">
        <f>IF(C27,BN27,"")</f>
        <v>0</v>
      </c>
      <c r="M27" s="118">
        <f>IF($C27,$C27,"")</f>
        <v>639</v>
      </c>
      <c r="N27" s="122">
        <v>24</v>
      </c>
      <c r="O27" s="119">
        <f>IF(N27,VLOOKUP(N27,'Point'!$A$3:$B$122,2),0)</f>
        <v>99</v>
      </c>
      <c r="P27" s="120">
        <f>IF($C27,$C27,"")</f>
        <v>639</v>
      </c>
      <c r="Q27" s="121">
        <v>0</v>
      </c>
      <c r="R27" s="122">
        <v>0</v>
      </c>
      <c r="S27" s="123">
        <v>0</v>
      </c>
      <c r="T27" s="125">
        <f>IF(S27&lt;&gt;"",Q27*3600+R27*60+S27,"")</f>
        <v>0</v>
      </c>
      <c r="U27" s="121">
        <v>0</v>
      </c>
      <c r="V27" s="122">
        <v>2</v>
      </c>
      <c r="W27" s="152">
        <v>35</v>
      </c>
      <c r="X27" s="150">
        <v>18</v>
      </c>
      <c r="Y27" s="125">
        <f>IF(W27&lt;&gt;"",U27*3600+V27*60+W27+X27/100,"")</f>
        <v>155.18</v>
      </c>
      <c r="Z27" s="125">
        <f>IF(X27&lt;&gt;"",Y27-T27,"")</f>
        <v>155.18</v>
      </c>
      <c r="AA27" s="121">
        <v>0</v>
      </c>
      <c r="AB27" s="122">
        <v>0</v>
      </c>
      <c r="AC27" s="123">
        <v>0</v>
      </c>
      <c r="AD27" s="125">
        <f>IF(AC27&lt;&gt;"",AA27*3600+AB27*60+AC27,"")</f>
        <v>0</v>
      </c>
      <c r="AE27" s="121">
        <v>0</v>
      </c>
      <c r="AF27" s="151">
        <v>2</v>
      </c>
      <c r="AG27" s="151">
        <v>28</v>
      </c>
      <c r="AH27" s="152">
        <v>30</v>
      </c>
      <c r="AI27" s="125">
        <f>IF(AG27&lt;&gt;"",AE27*3600+AF27*60+AG27+AH27/100,"")</f>
        <v>148.3</v>
      </c>
      <c r="AJ27" s="125">
        <f>IF(AH27&lt;&gt;"",AI27-AD27,"")</f>
        <v>148.3</v>
      </c>
      <c r="AK27" s="106">
        <f>IF(OR(Z27&lt;&gt;"",AJ27&lt;&gt;""),MIN(Z27,AJ27),"")</f>
        <v>148.3</v>
      </c>
      <c r="AL27" s="132">
        <f>IF(AK27&lt;&gt;"",RANK(AK27,$AK$5:$AK$28,1),"")</f>
        <v>17</v>
      </c>
      <c r="AM27" s="119">
        <f>IF(AL27&lt;&gt;"",VLOOKUP(AL27,'Point'!$A$3:$B$122,2),0)</f>
        <v>111</v>
      </c>
      <c r="AN27" s="120">
        <f>IF($C27,$C27,"")</f>
        <v>639</v>
      </c>
      <c r="AO27" s="126"/>
      <c r="AP27" s="127"/>
      <c r="AQ27" s="128"/>
      <c r="AR27" t="s" s="129">
        <f>IF(AQ27&lt;&gt;"",AO27*3600+AP27*60+AQ27,"")</f>
      </c>
      <c r="AS27" s="126"/>
      <c r="AT27" s="130"/>
      <c r="AU27" s="131"/>
      <c r="AV27" t="s" s="133">
        <f>IF(AU27&lt;&gt;"",AS27*3600+AT27*60+AU27,"")</f>
      </c>
      <c r="AW27" t="s" s="134">
        <f>IF(AQ27&lt;&gt;"",AV27-AR27,"")</f>
      </c>
      <c r="AX27" s="135">
        <f>IF(AND(AW27&lt;&gt;"",AW27&gt;'Point'!$I$8),AW27-'Point'!$I$8,0)</f>
        <v>0</v>
      </c>
      <c r="AY27" s="132">
        <f>IF(AX27&lt;&gt;0,VLOOKUP(AX27,'Point'!$I$11:$J$48,2),0)</f>
        <v>0</v>
      </c>
      <c r="AZ27" s="128"/>
      <c r="BA27" t="s" s="134">
        <f>IF(AZ27&lt;&gt;"",AZ27-AY27,"")</f>
      </c>
      <c r="BB27" t="s" s="134">
        <f>IF(AV27&lt;&gt;"",BA27*10000-AW27,"")</f>
      </c>
      <c r="BC27" t="s" s="134">
        <f>IF(AZ27&lt;&gt;"",RANK(BB27,$BB$5:$BB$28,0),"")</f>
      </c>
      <c r="BD27" s="119">
        <f>IF(BA27&lt;&gt;"",VLOOKUP(BC27,'Point'!$A$3:$B$122,2),0)</f>
        <v>0</v>
      </c>
      <c r="BE27" s="120">
        <f>IF($C27,$C27,"")</f>
        <v>639</v>
      </c>
      <c r="BF27" s="136"/>
      <c r="BG27" s="137"/>
      <c r="BH27" s="138">
        <f>BG27+BF27</f>
        <v>0</v>
      </c>
      <c r="BI27" s="136"/>
      <c r="BJ27" s="137"/>
      <c r="BK27" s="139"/>
      <c r="BL27" s="136"/>
      <c r="BM27" s="137"/>
      <c r="BN27" s="138">
        <f>BM27+BL27</f>
        <v>0</v>
      </c>
      <c r="BO27" s="136"/>
      <c r="BP27" s="137"/>
      <c r="BQ27" s="139"/>
      <c r="BR27" s="140"/>
      <c r="BS27" s="141"/>
      <c r="BT27" s="142"/>
      <c r="BU27" s="143">
        <f>IF($C27,$C27,"")</f>
        <v>639</v>
      </c>
      <c r="BV27" s="144"/>
      <c r="BW27" s="145"/>
    </row>
    <row r="28" ht="24.95" customHeight="1">
      <c r="A28" s="106">
        <f>IF(C28,RANK(B28,$B$5:$B$28),"")</f>
        <v>24</v>
      </c>
      <c r="B28" s="107">
        <f>IF(C28,(O28+AM28+BD28+BT28),"")</f>
        <v>121</v>
      </c>
      <c r="C28" s="259">
        <v>659</v>
      </c>
      <c r="D28" t="s" s="111">
        <v>305</v>
      </c>
      <c r="E28" t="s" s="111">
        <v>115</v>
      </c>
      <c r="F28" t="s" s="111">
        <v>306</v>
      </c>
      <c r="G28" t="s" s="112">
        <v>270</v>
      </c>
      <c r="H28" t="s" s="113">
        <v>95</v>
      </c>
      <c r="I28" s="153">
        <f>IF(C31,N28,"")</f>
      </c>
      <c r="J28" t="s" s="169">
        <f>IF(C28,AL28,"")</f>
      </c>
      <c r="K28" s="116">
        <f>IF(C31,BC28,"")</f>
      </c>
      <c r="L28" s="154">
        <f>IF(C31,BN28,"")</f>
      </c>
      <c r="M28" s="155">
        <f>IF($C31,$C31,"")</f>
      </c>
      <c r="N28" s="122">
        <v>12</v>
      </c>
      <c r="O28" s="119">
        <f>IF(N28,VLOOKUP(N28,'Point'!$A$3:$B$122,2),0)</f>
        <v>121</v>
      </c>
      <c r="P28" s="156">
        <f>IF($C31,$C31,"")</f>
      </c>
      <c r="Q28" s="121">
        <v>0</v>
      </c>
      <c r="R28" s="122">
        <v>0</v>
      </c>
      <c r="S28" s="123">
        <v>0</v>
      </c>
      <c r="T28" s="125">
        <f>IF(S28&lt;&gt;"",Q28*3600+R28*60+S28,"")</f>
        <v>0</v>
      </c>
      <c r="U28" s="121">
        <v>0</v>
      </c>
      <c r="V28" s="127"/>
      <c r="W28" s="128"/>
      <c r="X28" s="150"/>
      <c r="Y28" t="s" s="129">
        <f>IF(X28&lt;&gt;"",V28*60+W28+X28/100,"")</f>
      </c>
      <c r="Z28" t="s" s="129">
        <f>IF(X28&lt;&gt;"",Y28-T28,"")</f>
      </c>
      <c r="AA28" s="121">
        <v>0</v>
      </c>
      <c r="AB28" s="122">
        <v>0</v>
      </c>
      <c r="AC28" s="123">
        <v>0</v>
      </c>
      <c r="AD28" s="125">
        <f>IF(AC28&lt;&gt;"",AA28*3600+AB28*60+AC28,"")</f>
        <v>0</v>
      </c>
      <c r="AE28" s="121">
        <v>0</v>
      </c>
      <c r="AF28" s="130"/>
      <c r="AG28" s="130"/>
      <c r="AH28" s="131"/>
      <c r="AI28" t="s" s="129">
        <f>IF(AH28&lt;&gt;"",AF28*60+AG28+AH28/100,"")</f>
      </c>
      <c r="AJ28" t="s" s="129">
        <f>IF(AH28&lt;&gt;"",AI28-AD28,"")</f>
      </c>
      <c r="AK28" t="s" s="133">
        <f>IF(OR(Z28&lt;&gt;"",AJ28&lt;&gt;""),MIN(Z28,AJ28),"")</f>
      </c>
      <c r="AL28" t="s" s="134">
        <f>IF(AK28&lt;&gt;"",RANK(AK28,$AK$5:$AK$28,1),"")</f>
      </c>
      <c r="AM28" s="119">
        <f>IF(AL28&lt;&gt;"",VLOOKUP(AL28,'Point'!$A$3:$B$122,2),0)</f>
        <v>0</v>
      </c>
      <c r="AN28" s="156">
        <f>IF($C31,$C31,"")</f>
      </c>
      <c r="AO28" s="126"/>
      <c r="AP28" s="127"/>
      <c r="AQ28" s="128"/>
      <c r="AR28" t="s" s="129">
        <f>IF(AQ28&lt;&gt;"",AO28*3600+AP28*60+AQ28,"")</f>
      </c>
      <c r="AS28" s="126"/>
      <c r="AT28" s="127"/>
      <c r="AU28" s="128"/>
      <c r="AV28" t="s" s="133">
        <f>IF(AU28&lt;&gt;"",AS28*3600+AT28*60+AU28,"")</f>
      </c>
      <c r="AW28" t="s" s="134">
        <f>IF(AQ28&lt;&gt;"",AV28-AR28,"")</f>
      </c>
      <c r="AX28" s="135">
        <f>IF(AND(AW28&lt;&gt;"",AW28&gt;'Point'!$I$8),AW28-'Point'!$I$8,0)</f>
        <v>0</v>
      </c>
      <c r="AY28" s="132">
        <f>IF(AX28&lt;&gt;0,VLOOKUP(AX28,'Point'!$I$11:$J$48,2),0)</f>
        <v>0</v>
      </c>
      <c r="AZ28" s="128"/>
      <c r="BA28" t="s" s="134">
        <f>IF(AZ28&lt;&gt;"",AZ28-AY28,"")</f>
      </c>
      <c r="BB28" t="s" s="134">
        <f>IF(AV28&lt;&gt;"",BA28*10000-AW28,"")</f>
      </c>
      <c r="BC28" t="s" s="134">
        <f>IF(AZ28&lt;&gt;"",RANK(BB28,$BB$5:$BB$28,0),"")</f>
      </c>
      <c r="BD28" s="119">
        <f>IF(BA28&lt;&gt;"",VLOOKUP(BC28,'Point'!$A$3:$B$122,2),0)</f>
        <v>0</v>
      </c>
      <c r="BE28" s="156">
        <f>IF($C31,$C31,"")</f>
      </c>
      <c r="BF28" s="136"/>
      <c r="BG28" s="137"/>
      <c r="BH28" s="138">
        <f>BG28+BF28</f>
        <v>0</v>
      </c>
      <c r="BI28" s="136"/>
      <c r="BJ28" s="137"/>
      <c r="BK28" s="139"/>
      <c r="BL28" s="136"/>
      <c r="BM28" s="137"/>
      <c r="BN28" s="138">
        <f>BM28+BL28</f>
        <v>0</v>
      </c>
      <c r="BO28" s="136"/>
      <c r="BP28" s="137"/>
      <c r="BQ28" s="139"/>
      <c r="BR28" s="140"/>
      <c r="BS28" s="141"/>
      <c r="BT28" s="142"/>
      <c r="BU28" s="143">
        <f>IF($C28,$C28,"")</f>
        <v>659</v>
      </c>
      <c r="BV28" s="144"/>
      <c r="BW28" s="145"/>
    </row>
  </sheetData>
  <mergeCells count="17">
    <mergeCell ref="U3:X3"/>
    <mergeCell ref="BO3:BQ3"/>
    <mergeCell ref="A2:B2"/>
    <mergeCell ref="I2:I4"/>
    <mergeCell ref="J2:J4"/>
    <mergeCell ref="K2:K4"/>
    <mergeCell ref="L2:L4"/>
    <mergeCell ref="N2:O2"/>
    <mergeCell ref="Q2:AM2"/>
    <mergeCell ref="BF2:BT2"/>
    <mergeCell ref="AO3:AQ3"/>
    <mergeCell ref="AS3:AU3"/>
    <mergeCell ref="BF3:BH3"/>
    <mergeCell ref="BI3:BK3"/>
    <mergeCell ref="BL3:BN3"/>
    <mergeCell ref="AE3:AH3"/>
    <mergeCell ref="A1:D1"/>
  </mergeCells>
  <conditionalFormatting sqref="H1:H4">
    <cfRule type="cellIs" dxfId="4" priority="1" operator="equal" stopIfTrue="1">
      <formula>"D"</formula>
    </cfRule>
  </conditionalFormatting>
  <pageMargins left="0.393701" right="0.393701" top="0.393701" bottom="0.393701" header="0.11811" footer="0.11811"/>
  <pageSetup firstPageNumber="1" fitToHeight="1" fitToWidth="1" scale="100" useFirstPageNumber="0" orientation="portrait" pageOrder="downThenOver"/>
  <headerFooter>
    <oddFooter>&amp;C&amp;"Helvetica Neue,Regular"&amp;12&amp;K000000&amp;P</oddFooter>
  </headerFooter>
</worksheet>
</file>

<file path=xl/worksheets/sheet7.xml><?xml version="1.0" encoding="utf-8"?>
<worksheet xmlns:r="http://schemas.openxmlformats.org/officeDocument/2006/relationships" xmlns="http://schemas.openxmlformats.org/spreadsheetml/2006/main">
  <dimension ref="A1:J124"/>
  <sheetViews>
    <sheetView workbookViewId="0" showGridLines="0" defaultGridColor="1"/>
  </sheetViews>
  <sheetFormatPr defaultColWidth="8.83333" defaultRowHeight="12.75" customHeight="1" outlineLevelRow="0" outlineLevelCol="0"/>
  <cols>
    <col min="1" max="1" width="11.1719" style="260" customWidth="1"/>
    <col min="2" max="3" width="11" style="260" customWidth="1"/>
    <col min="4" max="4" width="7.67188" style="260" customWidth="1"/>
    <col min="5" max="5" width="8.67188" style="260" customWidth="1"/>
    <col min="6" max="10" width="5.67188" style="260" customWidth="1"/>
    <col min="11" max="16384" width="8.85156" style="260" customWidth="1"/>
  </cols>
  <sheetData>
    <row r="1" ht="12.75" customHeight="1">
      <c r="A1" s="14"/>
      <c r="B1" s="14"/>
      <c r="C1" s="14"/>
      <c r="D1" s="14"/>
      <c r="E1" s="14"/>
      <c r="F1" s="14"/>
      <c r="G1" s="14"/>
      <c r="H1" s="14"/>
      <c r="I1" s="14"/>
      <c r="J1" s="14"/>
    </row>
    <row r="2" ht="12.75" customHeight="1">
      <c r="A2" t="s" s="215">
        <v>308</v>
      </c>
      <c r="B2" t="s" s="261">
        <v>43</v>
      </c>
      <c r="C2" s="14"/>
      <c r="D2" t="s" s="262">
        <v>309</v>
      </c>
      <c r="E2" s="14"/>
      <c r="F2" s="14"/>
      <c r="G2" s="14"/>
      <c r="H2" s="14"/>
      <c r="I2" s="14"/>
      <c r="J2" s="14"/>
    </row>
    <row r="3" ht="12.75" customHeight="1">
      <c r="A3" s="263">
        <v>1</v>
      </c>
      <c r="B3" s="263">
        <v>150</v>
      </c>
      <c r="C3" s="14"/>
      <c r="D3" s="14"/>
      <c r="E3" s="14"/>
      <c r="F3" s="14"/>
      <c r="G3" s="14"/>
      <c r="H3" s="14"/>
      <c r="I3" s="14"/>
      <c r="J3" s="14"/>
    </row>
    <row r="4" ht="12.75" customHeight="1">
      <c r="A4" s="263">
        <v>2</v>
      </c>
      <c r="B4" s="263">
        <v>147</v>
      </c>
      <c r="C4" s="14"/>
      <c r="D4" t="s" s="262">
        <v>310</v>
      </c>
      <c r="E4" s="14"/>
      <c r="F4" s="14"/>
      <c r="G4" s="14"/>
      <c r="H4" s="14"/>
      <c r="I4" s="14"/>
      <c r="J4" s="14"/>
    </row>
    <row r="5" ht="12.75" customHeight="1">
      <c r="A5" s="263">
        <v>3</v>
      </c>
      <c r="B5" s="263">
        <v>144</v>
      </c>
      <c r="C5" s="14"/>
      <c r="D5" s="14"/>
      <c r="E5" s="14"/>
      <c r="F5" s="14"/>
      <c r="G5" s="14"/>
      <c r="H5" s="14"/>
      <c r="I5" s="14"/>
      <c r="J5" s="14"/>
    </row>
    <row r="6" ht="12.75" customHeight="1">
      <c r="A6" s="263">
        <v>4</v>
      </c>
      <c r="B6" s="263">
        <v>141</v>
      </c>
      <c r="C6" s="14"/>
      <c r="D6" s="14"/>
      <c r="E6" s="14"/>
      <c r="F6" s="14"/>
      <c r="G6" s="14"/>
      <c r="H6" s="14"/>
      <c r="I6" s="14"/>
      <c r="J6" s="14"/>
    </row>
    <row r="7" ht="12.75" customHeight="1">
      <c r="A7" s="263">
        <v>5</v>
      </c>
      <c r="B7" s="263">
        <v>138</v>
      </c>
      <c r="C7" s="14"/>
      <c r="D7" s="14"/>
      <c r="E7" s="14"/>
      <c r="F7" s="14"/>
      <c r="G7" s="14"/>
      <c r="H7" s="14"/>
      <c r="I7" s="14"/>
      <c r="J7" s="14"/>
    </row>
    <row r="8" ht="12.75" customHeight="1">
      <c r="A8" s="263">
        <v>6</v>
      </c>
      <c r="B8" s="263">
        <v>135</v>
      </c>
      <c r="C8" s="14"/>
      <c r="D8" s="14"/>
      <c r="E8" s="14"/>
      <c r="F8" s="14"/>
      <c r="G8" s="14"/>
      <c r="H8" s="264"/>
      <c r="I8" s="14"/>
      <c r="J8" s="14"/>
    </row>
    <row r="9" ht="12.75" customHeight="1">
      <c r="A9" s="263">
        <v>7</v>
      </c>
      <c r="B9" s="263">
        <v>132</v>
      </c>
      <c r="C9" s="14"/>
      <c r="D9" s="14"/>
      <c r="E9" s="14"/>
      <c r="F9" s="14"/>
      <c r="G9" s="14"/>
      <c r="H9" s="14"/>
      <c r="I9" s="14"/>
      <c r="J9" s="14"/>
    </row>
    <row r="10" ht="12.75" customHeight="1">
      <c r="A10" s="263">
        <v>8</v>
      </c>
      <c r="B10" s="263">
        <v>129</v>
      </c>
      <c r="C10" s="14"/>
      <c r="D10" s="14"/>
      <c r="E10" s="14"/>
      <c r="F10" s="14"/>
      <c r="G10" s="14"/>
      <c r="H10" s="265"/>
      <c r="I10" s="266"/>
      <c r="J10" s="267"/>
    </row>
    <row r="11" ht="12.75" customHeight="1">
      <c r="A11" s="263">
        <v>9</v>
      </c>
      <c r="B11" s="263">
        <v>127</v>
      </c>
      <c r="C11" s="14"/>
      <c r="D11" s="14"/>
      <c r="E11" s="14"/>
      <c r="F11" s="14"/>
      <c r="G11" s="14"/>
      <c r="H11" s="268"/>
      <c r="I11" s="269"/>
      <c r="J11" s="269"/>
    </row>
    <row r="12" ht="12.75" customHeight="1">
      <c r="A12" s="263">
        <v>10</v>
      </c>
      <c r="B12" s="263">
        <v>125</v>
      </c>
      <c r="C12" s="14"/>
      <c r="D12" s="14"/>
      <c r="E12" s="14"/>
      <c r="F12" s="14"/>
      <c r="G12" s="14"/>
      <c r="H12" s="268"/>
      <c r="I12" s="270"/>
      <c r="J12" s="270"/>
    </row>
    <row r="13" ht="12.75" customHeight="1">
      <c r="A13" s="263">
        <v>11</v>
      </c>
      <c r="B13" s="263">
        <v>123</v>
      </c>
      <c r="C13" s="14"/>
      <c r="D13" s="14"/>
      <c r="E13" s="14"/>
      <c r="F13" s="14"/>
      <c r="G13" s="14"/>
      <c r="H13" s="268"/>
      <c r="I13" s="269"/>
      <c r="J13" s="269"/>
    </row>
    <row r="14" ht="12.75" customHeight="1">
      <c r="A14" s="263">
        <v>12</v>
      </c>
      <c r="B14" s="263">
        <v>121</v>
      </c>
      <c r="C14" s="14"/>
      <c r="D14" s="14"/>
      <c r="E14" s="14"/>
      <c r="F14" s="14"/>
      <c r="G14" s="14"/>
      <c r="H14" s="268"/>
      <c r="I14" s="270"/>
      <c r="J14" s="270"/>
    </row>
    <row r="15" ht="12.75" customHeight="1">
      <c r="A15" s="263">
        <v>13</v>
      </c>
      <c r="B15" s="263">
        <v>119</v>
      </c>
      <c r="C15" s="14"/>
      <c r="D15" s="14"/>
      <c r="E15" s="14"/>
      <c r="F15" s="14"/>
      <c r="G15" s="14"/>
      <c r="H15" s="268"/>
      <c r="I15" s="269"/>
      <c r="J15" s="269"/>
    </row>
    <row r="16" ht="12.75" customHeight="1">
      <c r="A16" s="263">
        <v>14</v>
      </c>
      <c r="B16" s="263">
        <v>117</v>
      </c>
      <c r="C16" s="14"/>
      <c r="D16" s="14"/>
      <c r="E16" s="14"/>
      <c r="F16" s="14"/>
      <c r="G16" s="14"/>
      <c r="H16" s="268"/>
      <c r="I16" s="270"/>
      <c r="J16" s="270"/>
    </row>
    <row r="17" ht="12.75" customHeight="1">
      <c r="A17" s="263">
        <v>15</v>
      </c>
      <c r="B17" s="263">
        <v>115</v>
      </c>
      <c r="C17" s="14"/>
      <c r="D17" s="14"/>
      <c r="E17" s="14"/>
      <c r="F17" s="14"/>
      <c r="G17" s="14"/>
      <c r="H17" s="268"/>
      <c r="I17" s="269"/>
      <c r="J17" s="269"/>
    </row>
    <row r="18" ht="12.75" customHeight="1">
      <c r="A18" s="263">
        <v>16</v>
      </c>
      <c r="B18" s="263">
        <v>113</v>
      </c>
      <c r="C18" s="14"/>
      <c r="D18" s="14"/>
      <c r="E18" s="14"/>
      <c r="F18" s="14"/>
      <c r="G18" s="14"/>
      <c r="H18" s="268"/>
      <c r="I18" s="270"/>
      <c r="J18" s="270"/>
    </row>
    <row r="19" ht="12.75" customHeight="1">
      <c r="A19" s="263">
        <v>17</v>
      </c>
      <c r="B19" s="263">
        <v>111</v>
      </c>
      <c r="C19" s="14"/>
      <c r="D19" s="14"/>
      <c r="E19" s="14"/>
      <c r="F19" s="14"/>
      <c r="G19" s="14"/>
      <c r="H19" s="268"/>
      <c r="I19" s="269"/>
      <c r="J19" s="269"/>
    </row>
    <row r="20" ht="12.75" customHeight="1">
      <c r="A20" s="263">
        <v>18</v>
      </c>
      <c r="B20" s="263">
        <v>109</v>
      </c>
      <c r="C20" s="14"/>
      <c r="D20" s="14"/>
      <c r="E20" s="14"/>
      <c r="F20" s="14"/>
      <c r="G20" s="14"/>
      <c r="H20" s="268"/>
      <c r="I20" s="270"/>
      <c r="J20" s="270"/>
    </row>
    <row r="21" ht="12.75" customHeight="1">
      <c r="A21" s="263">
        <v>19</v>
      </c>
      <c r="B21" s="263">
        <v>107</v>
      </c>
      <c r="C21" s="14"/>
      <c r="D21" s="14"/>
      <c r="E21" s="14"/>
      <c r="F21" s="14"/>
      <c r="G21" s="14"/>
      <c r="H21" s="268"/>
      <c r="I21" s="269"/>
      <c r="J21" s="269"/>
    </row>
    <row r="22" ht="12.75" customHeight="1">
      <c r="A22" s="263">
        <v>20</v>
      </c>
      <c r="B22" s="263">
        <v>105</v>
      </c>
      <c r="C22" s="14"/>
      <c r="D22" s="14"/>
      <c r="E22" s="14"/>
      <c r="F22" s="14"/>
      <c r="G22" s="14"/>
      <c r="H22" s="268"/>
      <c r="I22" s="270"/>
      <c r="J22" s="270"/>
    </row>
    <row r="23" ht="12.75" customHeight="1">
      <c r="A23" s="263">
        <v>21</v>
      </c>
      <c r="B23" s="263">
        <v>103</v>
      </c>
      <c r="C23" s="14"/>
      <c r="D23" s="14"/>
      <c r="E23" s="14"/>
      <c r="F23" s="14"/>
      <c r="G23" s="14"/>
      <c r="H23" s="268"/>
      <c r="I23" s="269"/>
      <c r="J23" s="269"/>
    </row>
    <row r="24" ht="12.75" customHeight="1">
      <c r="A24" s="263">
        <v>22</v>
      </c>
      <c r="B24" s="263">
        <v>101</v>
      </c>
      <c r="C24" s="14"/>
      <c r="D24" s="14"/>
      <c r="E24" s="14"/>
      <c r="F24" s="14"/>
      <c r="G24" s="14"/>
      <c r="H24" s="268"/>
      <c r="I24" s="270"/>
      <c r="J24" s="270"/>
    </row>
    <row r="25" ht="12.75" customHeight="1">
      <c r="A25" s="263">
        <v>23</v>
      </c>
      <c r="B25" s="263">
        <v>100</v>
      </c>
      <c r="C25" s="14"/>
      <c r="D25" s="14"/>
      <c r="E25" s="14"/>
      <c r="F25" s="14"/>
      <c r="G25" s="14"/>
      <c r="H25" s="268"/>
      <c r="I25" s="269"/>
      <c r="J25" s="269"/>
    </row>
    <row r="26" ht="12.75" customHeight="1">
      <c r="A26" s="263">
        <v>24</v>
      </c>
      <c r="B26" s="263">
        <v>99</v>
      </c>
      <c r="C26" s="14"/>
      <c r="D26" s="14"/>
      <c r="E26" s="14"/>
      <c r="F26" s="14"/>
      <c r="G26" s="14"/>
      <c r="H26" s="268"/>
      <c r="I26" s="270"/>
      <c r="J26" s="270"/>
    </row>
    <row r="27" ht="12.75" customHeight="1">
      <c r="A27" s="263">
        <v>25</v>
      </c>
      <c r="B27" s="263">
        <v>98</v>
      </c>
      <c r="C27" s="14"/>
      <c r="D27" s="14"/>
      <c r="E27" s="14"/>
      <c r="F27" s="14"/>
      <c r="G27" s="14"/>
      <c r="H27" s="268"/>
      <c r="I27" s="269"/>
      <c r="J27" s="269"/>
    </row>
    <row r="28" ht="12.75" customHeight="1">
      <c r="A28" s="263">
        <v>26</v>
      </c>
      <c r="B28" s="263">
        <v>97</v>
      </c>
      <c r="C28" s="14"/>
      <c r="D28" s="14"/>
      <c r="E28" s="14"/>
      <c r="F28" s="14"/>
      <c r="G28" s="14"/>
      <c r="H28" s="268"/>
      <c r="I28" s="270"/>
      <c r="J28" s="270"/>
    </row>
    <row r="29" ht="12.75" customHeight="1">
      <c r="A29" s="263">
        <v>27</v>
      </c>
      <c r="B29" s="263">
        <v>96</v>
      </c>
      <c r="C29" s="14"/>
      <c r="D29" s="14"/>
      <c r="E29" s="14"/>
      <c r="F29" s="14"/>
      <c r="G29" s="14"/>
      <c r="H29" s="268"/>
      <c r="I29" s="269"/>
      <c r="J29" s="269"/>
    </row>
    <row r="30" ht="12.75" customHeight="1">
      <c r="A30" s="263">
        <v>28</v>
      </c>
      <c r="B30" s="263">
        <v>95</v>
      </c>
      <c r="C30" s="14"/>
      <c r="D30" s="14"/>
      <c r="E30" s="14"/>
      <c r="F30" s="14"/>
      <c r="G30" s="14"/>
      <c r="H30" s="268"/>
      <c r="I30" s="270"/>
      <c r="J30" s="270"/>
    </row>
    <row r="31" ht="12.75" customHeight="1">
      <c r="A31" s="263">
        <v>29</v>
      </c>
      <c r="B31" s="263">
        <v>94</v>
      </c>
      <c r="C31" s="14"/>
      <c r="D31" s="14"/>
      <c r="E31" s="14"/>
      <c r="F31" s="14"/>
      <c r="G31" s="14"/>
      <c r="H31" s="268"/>
      <c r="I31" s="269"/>
      <c r="J31" s="269"/>
    </row>
    <row r="32" ht="12.75" customHeight="1">
      <c r="A32" s="263">
        <v>30</v>
      </c>
      <c r="B32" s="263">
        <v>93</v>
      </c>
      <c r="C32" s="14"/>
      <c r="D32" s="14"/>
      <c r="E32" s="14"/>
      <c r="F32" s="14"/>
      <c r="G32" s="14"/>
      <c r="H32" s="268"/>
      <c r="I32" s="270"/>
      <c r="J32" s="270"/>
    </row>
    <row r="33" ht="12.75" customHeight="1">
      <c r="A33" s="263">
        <v>31</v>
      </c>
      <c r="B33" s="263">
        <v>92</v>
      </c>
      <c r="C33" s="14"/>
      <c r="D33" s="14"/>
      <c r="E33" s="14"/>
      <c r="F33" s="14"/>
      <c r="G33" s="14"/>
      <c r="H33" s="268"/>
      <c r="I33" s="269"/>
      <c r="J33" s="269"/>
    </row>
    <row r="34" ht="12.75" customHeight="1">
      <c r="A34" s="263">
        <v>32</v>
      </c>
      <c r="B34" s="263">
        <v>91</v>
      </c>
      <c r="C34" s="14"/>
      <c r="D34" s="14"/>
      <c r="E34" s="14"/>
      <c r="F34" s="14"/>
      <c r="G34" s="14"/>
      <c r="H34" s="268"/>
      <c r="I34" s="270"/>
      <c r="J34" s="270"/>
    </row>
    <row r="35" ht="12.75" customHeight="1">
      <c r="A35" s="263">
        <v>33</v>
      </c>
      <c r="B35" s="263">
        <v>90</v>
      </c>
      <c r="C35" s="14"/>
      <c r="D35" s="14"/>
      <c r="E35" s="14"/>
      <c r="F35" s="14"/>
      <c r="G35" s="14"/>
      <c r="H35" s="268"/>
      <c r="I35" s="269"/>
      <c r="J35" s="269"/>
    </row>
    <row r="36" ht="12.75" customHeight="1">
      <c r="A36" s="263">
        <v>34</v>
      </c>
      <c r="B36" s="263">
        <v>89</v>
      </c>
      <c r="C36" s="14"/>
      <c r="D36" s="14"/>
      <c r="E36" s="14"/>
      <c r="F36" s="14"/>
      <c r="G36" s="14"/>
      <c r="H36" s="268"/>
      <c r="I36" s="270"/>
      <c r="J36" s="270"/>
    </row>
    <row r="37" ht="12.75" customHeight="1">
      <c r="A37" s="263">
        <v>35</v>
      </c>
      <c r="B37" s="263">
        <v>88</v>
      </c>
      <c r="C37" s="14"/>
      <c r="D37" s="14"/>
      <c r="E37" s="14"/>
      <c r="F37" s="14"/>
      <c r="G37" s="14"/>
      <c r="H37" s="268"/>
      <c r="I37" s="269"/>
      <c r="J37" s="269"/>
    </row>
    <row r="38" ht="12.75" customHeight="1">
      <c r="A38" s="263">
        <v>36</v>
      </c>
      <c r="B38" s="263">
        <v>87</v>
      </c>
      <c r="C38" s="14"/>
      <c r="D38" s="14"/>
      <c r="E38" s="14"/>
      <c r="F38" s="14"/>
      <c r="G38" s="14"/>
      <c r="H38" s="268"/>
      <c r="I38" s="270"/>
      <c r="J38" s="270"/>
    </row>
    <row r="39" ht="12.75" customHeight="1">
      <c r="A39" s="263">
        <v>37</v>
      </c>
      <c r="B39" s="263">
        <v>86</v>
      </c>
      <c r="C39" s="14"/>
      <c r="D39" s="14"/>
      <c r="E39" s="14"/>
      <c r="F39" s="14"/>
      <c r="G39" s="14"/>
      <c r="H39" s="268"/>
      <c r="I39" s="269"/>
      <c r="J39" s="269"/>
    </row>
    <row r="40" ht="12.75" customHeight="1">
      <c r="A40" s="263">
        <v>38</v>
      </c>
      <c r="B40" s="263">
        <v>85</v>
      </c>
      <c r="C40" s="14"/>
      <c r="D40" s="14"/>
      <c r="E40" s="14"/>
      <c r="F40" s="14"/>
      <c r="G40" s="14"/>
      <c r="H40" s="268"/>
      <c r="I40" s="270"/>
      <c r="J40" s="270"/>
    </row>
    <row r="41" ht="12.75" customHeight="1">
      <c r="A41" s="263">
        <v>39</v>
      </c>
      <c r="B41" s="263">
        <v>84</v>
      </c>
      <c r="C41" s="14"/>
      <c r="D41" s="14"/>
      <c r="E41" s="14"/>
      <c r="F41" s="14"/>
      <c r="G41" s="14"/>
      <c r="H41" s="268"/>
      <c r="I41" s="269"/>
      <c r="J41" s="269"/>
    </row>
    <row r="42" ht="12.75" customHeight="1">
      <c r="A42" s="263">
        <v>40</v>
      </c>
      <c r="B42" s="263">
        <v>83</v>
      </c>
      <c r="C42" s="14"/>
      <c r="D42" s="14"/>
      <c r="E42" s="14"/>
      <c r="F42" s="14"/>
      <c r="G42" s="14"/>
      <c r="H42" s="268"/>
      <c r="I42" s="270"/>
      <c r="J42" s="270"/>
    </row>
    <row r="43" ht="12.75" customHeight="1">
      <c r="A43" s="263">
        <v>41</v>
      </c>
      <c r="B43" s="263">
        <v>82</v>
      </c>
      <c r="C43" s="14"/>
      <c r="D43" s="14"/>
      <c r="E43" s="14"/>
      <c r="F43" s="14"/>
      <c r="G43" s="14"/>
      <c r="H43" s="268"/>
      <c r="I43" s="269"/>
      <c r="J43" s="269"/>
    </row>
    <row r="44" ht="12.75" customHeight="1">
      <c r="A44" s="263">
        <v>42</v>
      </c>
      <c r="B44" s="263">
        <v>81</v>
      </c>
      <c r="C44" s="14"/>
      <c r="D44" s="14"/>
      <c r="E44" s="14"/>
      <c r="F44" s="14"/>
      <c r="G44" s="14"/>
      <c r="H44" s="268"/>
      <c r="I44" s="270"/>
      <c r="J44" s="270"/>
    </row>
    <row r="45" ht="12.75" customHeight="1">
      <c r="A45" s="263">
        <v>43</v>
      </c>
      <c r="B45" s="263">
        <v>80</v>
      </c>
      <c r="C45" s="14"/>
      <c r="D45" s="14"/>
      <c r="E45" s="14"/>
      <c r="F45" s="14"/>
      <c r="G45" s="14"/>
      <c r="H45" s="268"/>
      <c r="I45" s="269"/>
      <c r="J45" s="269"/>
    </row>
    <row r="46" ht="12.75" customHeight="1">
      <c r="A46" s="263">
        <v>44</v>
      </c>
      <c r="B46" s="263">
        <v>79</v>
      </c>
      <c r="C46" s="14"/>
      <c r="D46" s="14"/>
      <c r="E46" s="14"/>
      <c r="F46" s="14"/>
      <c r="G46" s="14"/>
      <c r="H46" s="268"/>
      <c r="I46" s="270"/>
      <c r="J46" s="270"/>
    </row>
    <row r="47" ht="12.75" customHeight="1">
      <c r="A47" s="263">
        <v>45</v>
      </c>
      <c r="B47" s="263">
        <v>78</v>
      </c>
      <c r="C47" s="14"/>
      <c r="D47" s="14"/>
      <c r="E47" s="14"/>
      <c r="F47" s="14"/>
      <c r="G47" s="14"/>
      <c r="H47" s="268"/>
      <c r="I47" s="269"/>
      <c r="J47" s="269"/>
    </row>
    <row r="48" ht="12.75" customHeight="1">
      <c r="A48" s="263">
        <v>46</v>
      </c>
      <c r="B48" s="263">
        <v>77</v>
      </c>
      <c r="C48" s="14"/>
      <c r="D48" s="14"/>
      <c r="E48" s="14"/>
      <c r="F48" s="14"/>
      <c r="G48" s="14"/>
      <c r="H48" s="268"/>
      <c r="I48" s="270"/>
      <c r="J48" s="270"/>
    </row>
    <row r="49" ht="12.75" customHeight="1">
      <c r="A49" s="263">
        <v>47</v>
      </c>
      <c r="B49" s="263">
        <v>76</v>
      </c>
      <c r="C49" s="14"/>
      <c r="D49" s="14"/>
      <c r="E49" s="14"/>
      <c r="F49" s="14"/>
      <c r="G49" s="14"/>
      <c r="H49" s="14"/>
      <c r="I49" s="271"/>
      <c r="J49" s="271"/>
    </row>
    <row r="50" ht="12.75" customHeight="1">
      <c r="A50" s="263">
        <v>48</v>
      </c>
      <c r="B50" s="263">
        <v>75</v>
      </c>
      <c r="C50" s="14"/>
      <c r="D50" s="14"/>
      <c r="E50" s="14"/>
      <c r="F50" s="14"/>
      <c r="G50" s="14"/>
      <c r="H50" s="14"/>
      <c r="I50" s="14"/>
      <c r="J50" s="14"/>
    </row>
    <row r="51" ht="12.75" customHeight="1">
      <c r="A51" s="263">
        <v>49</v>
      </c>
      <c r="B51" s="263">
        <v>74</v>
      </c>
      <c r="C51" s="14"/>
      <c r="D51" s="14"/>
      <c r="E51" s="14"/>
      <c r="F51" s="14"/>
      <c r="G51" s="14"/>
      <c r="H51" s="14"/>
      <c r="I51" s="14"/>
      <c r="J51" s="14"/>
    </row>
    <row r="52" ht="12.75" customHeight="1">
      <c r="A52" s="263">
        <v>50</v>
      </c>
      <c r="B52" s="263">
        <v>73</v>
      </c>
      <c r="C52" s="14"/>
      <c r="D52" s="14"/>
      <c r="E52" s="14"/>
      <c r="F52" s="14"/>
      <c r="G52" s="14"/>
      <c r="H52" s="14"/>
      <c r="I52" s="14"/>
      <c r="J52" s="14"/>
    </row>
    <row r="53" ht="12.75" customHeight="1">
      <c r="A53" s="263">
        <v>51</v>
      </c>
      <c r="B53" s="263">
        <v>72</v>
      </c>
      <c r="C53" s="14"/>
      <c r="D53" s="14"/>
      <c r="E53" s="14"/>
      <c r="F53" s="14"/>
      <c r="G53" s="14"/>
      <c r="H53" s="14"/>
      <c r="I53" s="14"/>
      <c r="J53" s="14"/>
    </row>
    <row r="54" ht="12.75" customHeight="1">
      <c r="A54" s="263">
        <v>52</v>
      </c>
      <c r="B54" s="263">
        <v>71</v>
      </c>
      <c r="C54" s="14"/>
      <c r="D54" s="14"/>
      <c r="E54" s="14"/>
      <c r="F54" s="14"/>
      <c r="G54" s="14"/>
      <c r="H54" s="14"/>
      <c r="I54" s="14"/>
      <c r="J54" s="14"/>
    </row>
    <row r="55" ht="12.75" customHeight="1">
      <c r="A55" s="263">
        <v>53</v>
      </c>
      <c r="B55" s="263">
        <v>70</v>
      </c>
      <c r="C55" s="14"/>
      <c r="D55" s="14"/>
      <c r="E55" s="14"/>
      <c r="F55" s="14"/>
      <c r="G55" s="14"/>
      <c r="H55" s="14"/>
      <c r="I55" s="14"/>
      <c r="J55" s="14"/>
    </row>
    <row r="56" ht="12.75" customHeight="1">
      <c r="A56" s="263">
        <v>54</v>
      </c>
      <c r="B56" s="263">
        <v>69</v>
      </c>
      <c r="C56" s="14"/>
      <c r="D56" s="14"/>
      <c r="E56" s="14"/>
      <c r="F56" s="14"/>
      <c r="G56" s="14"/>
      <c r="H56" s="14"/>
      <c r="I56" s="14"/>
      <c r="J56" s="14"/>
    </row>
    <row r="57" ht="12.75" customHeight="1">
      <c r="A57" s="263">
        <v>55</v>
      </c>
      <c r="B57" s="263">
        <v>68</v>
      </c>
      <c r="C57" s="14"/>
      <c r="D57" s="14"/>
      <c r="E57" s="14"/>
      <c r="F57" s="14"/>
      <c r="G57" s="14"/>
      <c r="H57" s="14"/>
      <c r="I57" s="14"/>
      <c r="J57" s="14"/>
    </row>
    <row r="58" ht="12.75" customHeight="1">
      <c r="A58" s="263">
        <v>56</v>
      </c>
      <c r="B58" s="263">
        <v>67</v>
      </c>
      <c r="C58" s="14"/>
      <c r="D58" s="14"/>
      <c r="E58" s="14"/>
      <c r="F58" s="14"/>
      <c r="G58" s="14"/>
      <c r="H58" s="14"/>
      <c r="I58" s="14"/>
      <c r="J58" s="14"/>
    </row>
    <row r="59" ht="12.75" customHeight="1">
      <c r="A59" s="263">
        <v>57</v>
      </c>
      <c r="B59" s="263">
        <v>66</v>
      </c>
      <c r="C59" s="14"/>
      <c r="D59" s="14"/>
      <c r="E59" s="14"/>
      <c r="F59" s="14"/>
      <c r="G59" s="14"/>
      <c r="H59" s="14"/>
      <c r="I59" s="14"/>
      <c r="J59" s="14"/>
    </row>
    <row r="60" ht="12.75" customHeight="1">
      <c r="A60" s="263">
        <v>58</v>
      </c>
      <c r="B60" s="263">
        <v>65</v>
      </c>
      <c r="C60" s="14"/>
      <c r="D60" s="14"/>
      <c r="E60" s="14"/>
      <c r="F60" s="14"/>
      <c r="G60" s="14"/>
      <c r="H60" s="14"/>
      <c r="I60" s="14"/>
      <c r="J60" s="14"/>
    </row>
    <row r="61" ht="12.75" customHeight="1">
      <c r="A61" s="263">
        <v>59</v>
      </c>
      <c r="B61" s="263">
        <v>64</v>
      </c>
      <c r="C61" s="14"/>
      <c r="D61" s="14"/>
      <c r="E61" s="14"/>
      <c r="F61" s="14"/>
      <c r="G61" s="14"/>
      <c r="H61" s="14"/>
      <c r="I61" s="14"/>
      <c r="J61" s="14"/>
    </row>
    <row r="62" ht="12.75" customHeight="1">
      <c r="A62" s="263">
        <v>60</v>
      </c>
      <c r="B62" s="263">
        <v>63</v>
      </c>
      <c r="C62" s="14"/>
      <c r="D62" s="14"/>
      <c r="E62" s="14"/>
      <c r="F62" s="14"/>
      <c r="G62" s="14"/>
      <c r="H62" s="14"/>
      <c r="I62" s="14"/>
      <c r="J62" s="14"/>
    </row>
    <row r="63" ht="12.75" customHeight="1">
      <c r="A63" s="263">
        <v>61</v>
      </c>
      <c r="B63" s="263">
        <v>62</v>
      </c>
      <c r="C63" s="14"/>
      <c r="D63" s="14"/>
      <c r="E63" s="14"/>
      <c r="F63" s="14"/>
      <c r="G63" s="14"/>
      <c r="H63" s="14"/>
      <c r="I63" s="14"/>
      <c r="J63" s="14"/>
    </row>
    <row r="64" ht="12.75" customHeight="1">
      <c r="A64" s="263">
        <v>62</v>
      </c>
      <c r="B64" s="263">
        <v>61</v>
      </c>
      <c r="C64" s="14"/>
      <c r="D64" s="14"/>
      <c r="E64" s="14"/>
      <c r="F64" s="14"/>
      <c r="G64" s="14"/>
      <c r="H64" s="14"/>
      <c r="I64" s="14"/>
      <c r="J64" s="14"/>
    </row>
    <row r="65" ht="12.75" customHeight="1">
      <c r="A65" s="263">
        <v>63</v>
      </c>
      <c r="B65" s="263">
        <v>60</v>
      </c>
      <c r="C65" s="14"/>
      <c r="D65" s="14"/>
      <c r="E65" s="14"/>
      <c r="F65" s="14"/>
      <c r="G65" s="14"/>
      <c r="H65" s="14"/>
      <c r="I65" s="14"/>
      <c r="J65" s="14"/>
    </row>
    <row r="66" ht="12.75" customHeight="1">
      <c r="A66" s="263">
        <v>64</v>
      </c>
      <c r="B66" s="263">
        <v>59</v>
      </c>
      <c r="C66" s="14"/>
      <c r="D66" s="14"/>
      <c r="E66" s="14"/>
      <c r="F66" s="14"/>
      <c r="G66" s="14"/>
      <c r="H66" s="14"/>
      <c r="I66" s="14"/>
      <c r="J66" s="14"/>
    </row>
    <row r="67" ht="12.75" customHeight="1">
      <c r="A67" s="263">
        <v>65</v>
      </c>
      <c r="B67" s="263">
        <v>58</v>
      </c>
      <c r="C67" s="14"/>
      <c r="D67" s="14"/>
      <c r="E67" s="14"/>
      <c r="F67" s="14"/>
      <c r="G67" s="14"/>
      <c r="H67" s="14"/>
      <c r="I67" s="14"/>
      <c r="J67" s="14"/>
    </row>
    <row r="68" ht="12.75" customHeight="1">
      <c r="A68" s="263">
        <v>66</v>
      </c>
      <c r="B68" s="263">
        <v>57</v>
      </c>
      <c r="C68" s="14"/>
      <c r="D68" s="14"/>
      <c r="E68" s="14"/>
      <c r="F68" s="14"/>
      <c r="G68" s="14"/>
      <c r="H68" s="14"/>
      <c r="I68" s="14"/>
      <c r="J68" s="14"/>
    </row>
    <row r="69" ht="12.75" customHeight="1">
      <c r="A69" s="263">
        <v>67</v>
      </c>
      <c r="B69" s="263">
        <v>56</v>
      </c>
      <c r="C69" s="14"/>
      <c r="D69" s="14"/>
      <c r="E69" s="14"/>
      <c r="F69" s="14"/>
      <c r="G69" s="14"/>
      <c r="H69" s="14"/>
      <c r="I69" s="14"/>
      <c r="J69" s="14"/>
    </row>
    <row r="70" ht="12.75" customHeight="1">
      <c r="A70" s="263">
        <v>68</v>
      </c>
      <c r="B70" s="263">
        <v>55</v>
      </c>
      <c r="C70" s="14"/>
      <c r="D70" s="14"/>
      <c r="E70" s="14"/>
      <c r="F70" s="14"/>
      <c r="G70" s="14"/>
      <c r="H70" s="14"/>
      <c r="I70" s="14"/>
      <c r="J70" s="14"/>
    </row>
    <row r="71" ht="12.75" customHeight="1">
      <c r="A71" s="263">
        <v>69</v>
      </c>
      <c r="B71" s="263">
        <v>54</v>
      </c>
      <c r="C71" s="14"/>
      <c r="D71" s="14"/>
      <c r="E71" s="14"/>
      <c r="F71" s="14"/>
      <c r="G71" s="14"/>
      <c r="H71" s="14"/>
      <c r="I71" s="14"/>
      <c r="J71" s="14"/>
    </row>
    <row r="72" ht="12.75" customHeight="1">
      <c r="A72" s="263">
        <v>70</v>
      </c>
      <c r="B72" s="263">
        <v>53</v>
      </c>
      <c r="C72" s="14"/>
      <c r="D72" s="14"/>
      <c r="E72" s="14"/>
      <c r="F72" s="14"/>
      <c r="G72" s="14"/>
      <c r="H72" s="14"/>
      <c r="I72" s="14"/>
      <c r="J72" s="14"/>
    </row>
    <row r="73" ht="12.75" customHeight="1">
      <c r="A73" s="263">
        <v>71</v>
      </c>
      <c r="B73" s="263">
        <v>52</v>
      </c>
      <c r="C73" s="14"/>
      <c r="D73" s="14"/>
      <c r="E73" s="14"/>
      <c r="F73" s="14"/>
      <c r="G73" s="14"/>
      <c r="H73" s="14"/>
      <c r="I73" s="14"/>
      <c r="J73" s="14"/>
    </row>
    <row r="74" ht="12.75" customHeight="1">
      <c r="A74" s="263">
        <v>72</v>
      </c>
      <c r="B74" s="263">
        <v>51</v>
      </c>
      <c r="C74" s="14"/>
      <c r="D74" s="14"/>
      <c r="E74" s="14"/>
      <c r="F74" s="14"/>
      <c r="G74" s="14"/>
      <c r="H74" s="14"/>
      <c r="I74" s="14"/>
      <c r="J74" s="14"/>
    </row>
    <row r="75" ht="12.75" customHeight="1">
      <c r="A75" s="263">
        <v>73</v>
      </c>
      <c r="B75" s="263">
        <v>50</v>
      </c>
      <c r="C75" s="14"/>
      <c r="D75" s="14"/>
      <c r="E75" s="14"/>
      <c r="F75" s="14"/>
      <c r="G75" s="14"/>
      <c r="H75" s="14"/>
      <c r="I75" s="14"/>
      <c r="J75" s="14"/>
    </row>
    <row r="76" ht="12.75" customHeight="1">
      <c r="A76" s="263">
        <v>74</v>
      </c>
      <c r="B76" s="263">
        <v>49</v>
      </c>
      <c r="C76" s="14"/>
      <c r="D76" s="14"/>
      <c r="E76" s="14"/>
      <c r="F76" s="14"/>
      <c r="G76" s="14"/>
      <c r="H76" s="14"/>
      <c r="I76" s="14"/>
      <c r="J76" s="14"/>
    </row>
    <row r="77" ht="12.75" customHeight="1">
      <c r="A77" s="263">
        <v>75</v>
      </c>
      <c r="B77" s="263">
        <v>48</v>
      </c>
      <c r="C77" s="14"/>
      <c r="D77" s="14"/>
      <c r="E77" s="14"/>
      <c r="F77" s="14"/>
      <c r="G77" s="14"/>
      <c r="H77" s="14"/>
      <c r="I77" s="14"/>
      <c r="J77" s="14"/>
    </row>
    <row r="78" ht="12.75" customHeight="1">
      <c r="A78" s="263">
        <v>76</v>
      </c>
      <c r="B78" s="263">
        <v>47</v>
      </c>
      <c r="C78" s="14"/>
      <c r="D78" s="14"/>
      <c r="E78" s="14"/>
      <c r="F78" s="14"/>
      <c r="G78" s="14"/>
      <c r="H78" s="14"/>
      <c r="I78" s="14"/>
      <c r="J78" s="14"/>
    </row>
    <row r="79" ht="12.75" customHeight="1">
      <c r="A79" s="263">
        <v>77</v>
      </c>
      <c r="B79" s="263">
        <v>46</v>
      </c>
      <c r="C79" s="14"/>
      <c r="D79" s="14"/>
      <c r="E79" s="14"/>
      <c r="F79" s="14"/>
      <c r="G79" s="14"/>
      <c r="H79" s="14"/>
      <c r="I79" s="14"/>
      <c r="J79" s="14"/>
    </row>
    <row r="80" ht="12.75" customHeight="1">
      <c r="A80" s="263">
        <v>78</v>
      </c>
      <c r="B80" s="263">
        <v>45</v>
      </c>
      <c r="C80" s="14"/>
      <c r="D80" s="14"/>
      <c r="E80" s="14"/>
      <c r="F80" s="14"/>
      <c r="G80" s="14"/>
      <c r="H80" s="14"/>
      <c r="I80" s="14"/>
      <c r="J80" s="14"/>
    </row>
    <row r="81" ht="12.75" customHeight="1">
      <c r="A81" s="263">
        <v>79</v>
      </c>
      <c r="B81" s="263">
        <v>44</v>
      </c>
      <c r="C81" s="14"/>
      <c r="D81" s="14"/>
      <c r="E81" s="14"/>
      <c r="F81" s="14"/>
      <c r="G81" s="14"/>
      <c r="H81" s="14"/>
      <c r="I81" s="14"/>
      <c r="J81" s="14"/>
    </row>
    <row r="82" ht="12.75" customHeight="1">
      <c r="A82" s="263">
        <v>80</v>
      </c>
      <c r="B82" s="263">
        <v>43</v>
      </c>
      <c r="C82" s="14"/>
      <c r="D82" s="14"/>
      <c r="E82" s="14"/>
      <c r="F82" s="14"/>
      <c r="G82" s="14"/>
      <c r="H82" s="14"/>
      <c r="I82" s="14"/>
      <c r="J82" s="14"/>
    </row>
    <row r="83" ht="12.75" customHeight="1">
      <c r="A83" s="263">
        <v>81</v>
      </c>
      <c r="B83" s="263">
        <v>42</v>
      </c>
      <c r="C83" s="14"/>
      <c r="D83" s="14"/>
      <c r="E83" s="14"/>
      <c r="F83" s="14"/>
      <c r="G83" s="14"/>
      <c r="H83" s="14"/>
      <c r="I83" s="14"/>
      <c r="J83" s="14"/>
    </row>
    <row r="84" ht="12.75" customHeight="1">
      <c r="A84" s="263">
        <v>82</v>
      </c>
      <c r="B84" s="263">
        <v>41</v>
      </c>
      <c r="C84" s="14"/>
      <c r="D84" s="14"/>
      <c r="E84" s="14"/>
      <c r="F84" s="14"/>
      <c r="G84" s="14"/>
      <c r="H84" s="14"/>
      <c r="I84" s="14"/>
      <c r="J84" s="14"/>
    </row>
    <row r="85" ht="12.75" customHeight="1">
      <c r="A85" s="263">
        <v>83</v>
      </c>
      <c r="B85" s="263">
        <v>40</v>
      </c>
      <c r="C85" s="14"/>
      <c r="D85" s="14"/>
      <c r="E85" s="14"/>
      <c r="F85" s="14"/>
      <c r="G85" s="14"/>
      <c r="H85" s="14"/>
      <c r="I85" s="14"/>
      <c r="J85" s="14"/>
    </row>
    <row r="86" ht="12.75" customHeight="1">
      <c r="A86" s="263">
        <v>84</v>
      </c>
      <c r="B86" s="263">
        <v>39</v>
      </c>
      <c r="C86" s="14"/>
      <c r="D86" s="14"/>
      <c r="E86" s="14"/>
      <c r="F86" s="14"/>
      <c r="G86" s="14"/>
      <c r="H86" s="14"/>
      <c r="I86" s="14"/>
      <c r="J86" s="14"/>
    </row>
    <row r="87" ht="12.75" customHeight="1">
      <c r="A87" s="263">
        <v>85</v>
      </c>
      <c r="B87" s="263">
        <v>38</v>
      </c>
      <c r="C87" s="14"/>
      <c r="D87" s="14"/>
      <c r="E87" s="14"/>
      <c r="F87" s="14"/>
      <c r="G87" s="14"/>
      <c r="H87" s="14"/>
      <c r="I87" s="14"/>
      <c r="J87" s="14"/>
    </row>
    <row r="88" ht="12.75" customHeight="1">
      <c r="A88" s="263">
        <v>86</v>
      </c>
      <c r="B88" s="263">
        <v>37</v>
      </c>
      <c r="C88" s="14"/>
      <c r="D88" s="14"/>
      <c r="E88" s="14"/>
      <c r="F88" s="14"/>
      <c r="G88" s="14"/>
      <c r="H88" s="14"/>
      <c r="I88" s="14"/>
      <c r="J88" s="14"/>
    </row>
    <row r="89" ht="12.75" customHeight="1">
      <c r="A89" s="263">
        <v>87</v>
      </c>
      <c r="B89" s="263">
        <v>36</v>
      </c>
      <c r="C89" s="14"/>
      <c r="D89" s="14"/>
      <c r="E89" s="14"/>
      <c r="F89" s="14"/>
      <c r="G89" s="14"/>
      <c r="H89" s="14"/>
      <c r="I89" s="14"/>
      <c r="J89" s="14"/>
    </row>
    <row r="90" ht="12.75" customHeight="1">
      <c r="A90" s="263">
        <v>88</v>
      </c>
      <c r="B90" s="263">
        <v>35</v>
      </c>
      <c r="C90" s="14"/>
      <c r="D90" s="14"/>
      <c r="E90" s="14"/>
      <c r="F90" s="14"/>
      <c r="G90" s="14"/>
      <c r="H90" s="14"/>
      <c r="I90" s="14"/>
      <c r="J90" s="14"/>
    </row>
    <row r="91" ht="12.75" customHeight="1">
      <c r="A91" s="263">
        <v>89</v>
      </c>
      <c r="B91" s="263">
        <v>34</v>
      </c>
      <c r="C91" s="14"/>
      <c r="D91" s="14"/>
      <c r="E91" s="14"/>
      <c r="F91" s="14"/>
      <c r="G91" s="14"/>
      <c r="H91" s="14"/>
      <c r="I91" s="14"/>
      <c r="J91" s="14"/>
    </row>
    <row r="92" ht="12.75" customHeight="1">
      <c r="A92" s="263">
        <v>90</v>
      </c>
      <c r="B92" s="263">
        <v>33</v>
      </c>
      <c r="C92" s="14"/>
      <c r="D92" s="14"/>
      <c r="E92" s="14"/>
      <c r="F92" s="14"/>
      <c r="G92" s="14"/>
      <c r="H92" s="14"/>
      <c r="I92" s="14"/>
      <c r="J92" s="14"/>
    </row>
    <row r="93" ht="12.75" customHeight="1">
      <c r="A93" s="263">
        <v>91</v>
      </c>
      <c r="B93" s="263">
        <v>32</v>
      </c>
      <c r="C93" s="14"/>
      <c r="D93" s="14"/>
      <c r="E93" s="14"/>
      <c r="F93" s="14"/>
      <c r="G93" s="14"/>
      <c r="H93" s="14"/>
      <c r="I93" s="14"/>
      <c r="J93" s="14"/>
    </row>
    <row r="94" ht="12.75" customHeight="1">
      <c r="A94" s="263">
        <v>92</v>
      </c>
      <c r="B94" s="263">
        <v>31</v>
      </c>
      <c r="C94" s="14"/>
      <c r="D94" s="14"/>
      <c r="E94" s="14"/>
      <c r="F94" s="14"/>
      <c r="G94" s="14"/>
      <c r="H94" s="14"/>
      <c r="I94" s="14"/>
      <c r="J94" s="14"/>
    </row>
    <row r="95" ht="12.75" customHeight="1">
      <c r="A95" s="263">
        <v>93</v>
      </c>
      <c r="B95" s="263">
        <v>30</v>
      </c>
      <c r="C95" s="14"/>
      <c r="D95" s="14"/>
      <c r="E95" s="14"/>
      <c r="F95" s="14"/>
      <c r="G95" s="14"/>
      <c r="H95" s="14"/>
      <c r="I95" s="14"/>
      <c r="J95" s="14"/>
    </row>
    <row r="96" ht="12.75" customHeight="1">
      <c r="A96" s="263">
        <v>94</v>
      </c>
      <c r="B96" s="263">
        <v>29</v>
      </c>
      <c r="C96" s="14"/>
      <c r="D96" s="14"/>
      <c r="E96" s="14"/>
      <c r="F96" s="14"/>
      <c r="G96" s="14"/>
      <c r="H96" s="14"/>
      <c r="I96" s="14"/>
      <c r="J96" s="14"/>
    </row>
    <row r="97" ht="12.75" customHeight="1">
      <c r="A97" s="263">
        <v>95</v>
      </c>
      <c r="B97" s="263">
        <v>28</v>
      </c>
      <c r="C97" s="14"/>
      <c r="D97" s="14"/>
      <c r="E97" s="14"/>
      <c r="F97" s="14"/>
      <c r="G97" s="14"/>
      <c r="H97" s="14"/>
      <c r="I97" s="14"/>
      <c r="J97" s="14"/>
    </row>
    <row r="98" ht="12.75" customHeight="1">
      <c r="A98" s="263">
        <v>96</v>
      </c>
      <c r="B98" s="263">
        <v>27</v>
      </c>
      <c r="C98" s="14"/>
      <c r="D98" s="14"/>
      <c r="E98" s="14"/>
      <c r="F98" s="14"/>
      <c r="G98" s="14"/>
      <c r="H98" s="14"/>
      <c r="I98" s="14"/>
      <c r="J98" s="14"/>
    </row>
    <row r="99" ht="12.75" customHeight="1">
      <c r="A99" s="263">
        <v>97</v>
      </c>
      <c r="B99" s="263">
        <v>26</v>
      </c>
      <c r="C99" s="14"/>
      <c r="D99" s="14"/>
      <c r="E99" s="14"/>
      <c r="F99" s="14"/>
      <c r="G99" s="14"/>
      <c r="H99" s="14"/>
      <c r="I99" s="14"/>
      <c r="J99" s="14"/>
    </row>
    <row r="100" ht="12.75" customHeight="1">
      <c r="A100" s="263">
        <v>98</v>
      </c>
      <c r="B100" s="263">
        <v>25</v>
      </c>
      <c r="C100" s="14"/>
      <c r="D100" s="14"/>
      <c r="E100" s="14"/>
      <c r="F100" s="14"/>
      <c r="G100" s="14"/>
      <c r="H100" s="14"/>
      <c r="I100" s="14"/>
      <c r="J100" s="14"/>
    </row>
    <row r="101" ht="12.75" customHeight="1">
      <c r="A101" s="263">
        <v>99</v>
      </c>
      <c r="B101" s="263">
        <v>24</v>
      </c>
      <c r="C101" s="14"/>
      <c r="D101" s="14"/>
      <c r="E101" s="14"/>
      <c r="F101" s="14"/>
      <c r="G101" s="14"/>
      <c r="H101" s="14"/>
      <c r="I101" s="14"/>
      <c r="J101" s="14"/>
    </row>
    <row r="102" ht="12.75" customHeight="1">
      <c r="A102" s="263">
        <v>100</v>
      </c>
      <c r="B102" s="263">
        <v>23</v>
      </c>
      <c r="C102" s="14"/>
      <c r="D102" s="14"/>
      <c r="E102" s="14"/>
      <c r="F102" s="14"/>
      <c r="G102" s="14"/>
      <c r="H102" s="14"/>
      <c r="I102" s="14"/>
      <c r="J102" s="14"/>
    </row>
    <row r="103" ht="12.75" customHeight="1">
      <c r="A103" s="263">
        <v>101</v>
      </c>
      <c r="B103" s="263">
        <v>22</v>
      </c>
      <c r="C103" s="14"/>
      <c r="D103" s="14"/>
      <c r="E103" s="14"/>
      <c r="F103" s="14"/>
      <c r="G103" s="14"/>
      <c r="H103" s="14"/>
      <c r="I103" s="14"/>
      <c r="J103" s="14"/>
    </row>
    <row r="104" ht="12.75" customHeight="1">
      <c r="A104" s="263">
        <v>102</v>
      </c>
      <c r="B104" s="263">
        <v>21</v>
      </c>
      <c r="C104" s="14"/>
      <c r="D104" s="14"/>
      <c r="E104" s="14"/>
      <c r="F104" s="14"/>
      <c r="G104" s="14"/>
      <c r="H104" s="14"/>
      <c r="I104" s="14"/>
      <c r="J104" s="14"/>
    </row>
    <row r="105" ht="12.75" customHeight="1">
      <c r="A105" s="263">
        <v>103</v>
      </c>
      <c r="B105" s="263">
        <v>20</v>
      </c>
      <c r="C105" s="14"/>
      <c r="D105" s="14"/>
      <c r="E105" s="14"/>
      <c r="F105" s="14"/>
      <c r="G105" s="14"/>
      <c r="H105" s="14"/>
      <c r="I105" s="14"/>
      <c r="J105" s="14"/>
    </row>
    <row r="106" ht="12.75" customHeight="1">
      <c r="A106" s="263">
        <v>104</v>
      </c>
      <c r="B106" s="263">
        <v>19</v>
      </c>
      <c r="C106" s="14"/>
      <c r="D106" s="14"/>
      <c r="E106" s="14"/>
      <c r="F106" s="14"/>
      <c r="G106" s="14"/>
      <c r="H106" s="14"/>
      <c r="I106" s="14"/>
      <c r="J106" s="14"/>
    </row>
    <row r="107" ht="12.75" customHeight="1">
      <c r="A107" s="263">
        <v>105</v>
      </c>
      <c r="B107" s="263">
        <v>18</v>
      </c>
      <c r="C107" s="14"/>
      <c r="D107" s="14"/>
      <c r="E107" s="14"/>
      <c r="F107" s="14"/>
      <c r="G107" s="14"/>
      <c r="H107" s="14"/>
      <c r="I107" s="14"/>
      <c r="J107" s="14"/>
    </row>
    <row r="108" ht="12.75" customHeight="1">
      <c r="A108" s="263">
        <v>106</v>
      </c>
      <c r="B108" s="263">
        <v>17</v>
      </c>
      <c r="C108" s="14"/>
      <c r="D108" s="14"/>
      <c r="E108" s="14"/>
      <c r="F108" s="14"/>
      <c r="G108" s="14"/>
      <c r="H108" s="14"/>
      <c r="I108" s="14"/>
      <c r="J108" s="14"/>
    </row>
    <row r="109" ht="12.75" customHeight="1">
      <c r="A109" s="263">
        <v>107</v>
      </c>
      <c r="B109" s="263">
        <v>16</v>
      </c>
      <c r="C109" s="14"/>
      <c r="D109" s="14"/>
      <c r="E109" s="14"/>
      <c r="F109" s="14"/>
      <c r="G109" s="14"/>
      <c r="H109" s="14"/>
      <c r="I109" s="14"/>
      <c r="J109" s="14"/>
    </row>
    <row r="110" ht="12.75" customHeight="1">
      <c r="A110" s="263">
        <v>108</v>
      </c>
      <c r="B110" s="263">
        <v>15</v>
      </c>
      <c r="C110" s="14"/>
      <c r="D110" s="14"/>
      <c r="E110" s="14"/>
      <c r="F110" s="14"/>
      <c r="G110" s="14"/>
      <c r="H110" s="14"/>
      <c r="I110" s="14"/>
      <c r="J110" s="14"/>
    </row>
    <row r="111" ht="12.75" customHeight="1">
      <c r="A111" s="263">
        <v>109</v>
      </c>
      <c r="B111" s="263">
        <v>14</v>
      </c>
      <c r="C111" s="14"/>
      <c r="D111" s="14"/>
      <c r="E111" s="14"/>
      <c r="F111" s="14"/>
      <c r="G111" s="14"/>
      <c r="H111" s="14"/>
      <c r="I111" s="14"/>
      <c r="J111" s="14"/>
    </row>
    <row r="112" ht="12.75" customHeight="1">
      <c r="A112" s="263">
        <v>110</v>
      </c>
      <c r="B112" s="263">
        <v>13</v>
      </c>
      <c r="C112" s="14"/>
      <c r="D112" s="14"/>
      <c r="E112" s="14"/>
      <c r="F112" s="14"/>
      <c r="G112" s="14"/>
      <c r="H112" s="14"/>
      <c r="I112" s="14"/>
      <c r="J112" s="14"/>
    </row>
    <row r="113" ht="12.75" customHeight="1">
      <c r="A113" s="263">
        <v>111</v>
      </c>
      <c r="B113" s="263">
        <v>12</v>
      </c>
      <c r="C113" s="14"/>
      <c r="D113" s="14"/>
      <c r="E113" s="14"/>
      <c r="F113" s="14"/>
      <c r="G113" s="14"/>
      <c r="H113" s="14"/>
      <c r="I113" s="14"/>
      <c r="J113" s="14"/>
    </row>
    <row r="114" ht="12.75" customHeight="1">
      <c r="A114" s="263">
        <v>112</v>
      </c>
      <c r="B114" s="263">
        <v>11</v>
      </c>
      <c r="C114" s="14"/>
      <c r="D114" s="14"/>
      <c r="E114" s="14"/>
      <c r="F114" s="14"/>
      <c r="G114" s="14"/>
      <c r="H114" s="14"/>
      <c r="I114" s="14"/>
      <c r="J114" s="14"/>
    </row>
    <row r="115" ht="12.75" customHeight="1">
      <c r="A115" s="263">
        <v>113</v>
      </c>
      <c r="B115" s="263">
        <v>10</v>
      </c>
      <c r="C115" s="14"/>
      <c r="D115" s="14"/>
      <c r="E115" s="14"/>
      <c r="F115" s="14"/>
      <c r="G115" s="14"/>
      <c r="H115" s="14"/>
      <c r="I115" s="14"/>
      <c r="J115" s="14"/>
    </row>
    <row r="116" ht="12.75" customHeight="1">
      <c r="A116" s="263">
        <v>114</v>
      </c>
      <c r="B116" s="263">
        <v>9</v>
      </c>
      <c r="C116" s="14"/>
      <c r="D116" s="14"/>
      <c r="E116" s="14"/>
      <c r="F116" s="14"/>
      <c r="G116" s="14"/>
      <c r="H116" s="14"/>
      <c r="I116" s="14"/>
      <c r="J116" s="14"/>
    </row>
    <row r="117" ht="12.75" customHeight="1">
      <c r="A117" s="263">
        <v>115</v>
      </c>
      <c r="B117" s="263">
        <v>8</v>
      </c>
      <c r="C117" s="14"/>
      <c r="D117" s="14"/>
      <c r="E117" s="14"/>
      <c r="F117" s="14"/>
      <c r="G117" s="14"/>
      <c r="H117" s="14"/>
      <c r="I117" s="14"/>
      <c r="J117" s="14"/>
    </row>
    <row r="118" ht="12.75" customHeight="1">
      <c r="A118" s="263">
        <v>116</v>
      </c>
      <c r="B118" s="263">
        <v>7</v>
      </c>
      <c r="C118" s="14"/>
      <c r="D118" s="14"/>
      <c r="E118" s="14"/>
      <c r="F118" s="14"/>
      <c r="G118" s="14"/>
      <c r="H118" s="14"/>
      <c r="I118" s="14"/>
      <c r="J118" s="14"/>
    </row>
    <row r="119" ht="12.75" customHeight="1">
      <c r="A119" s="263">
        <v>117</v>
      </c>
      <c r="B119" s="263">
        <v>6</v>
      </c>
      <c r="C119" s="14"/>
      <c r="D119" s="14"/>
      <c r="E119" s="14"/>
      <c r="F119" s="14"/>
      <c r="G119" s="14"/>
      <c r="H119" s="14"/>
      <c r="I119" s="14"/>
      <c r="J119" s="14"/>
    </row>
    <row r="120" ht="12.75" customHeight="1">
      <c r="A120" s="263">
        <v>118</v>
      </c>
      <c r="B120" s="263">
        <v>5</v>
      </c>
      <c r="C120" s="14"/>
      <c r="D120" s="14"/>
      <c r="E120" s="14"/>
      <c r="F120" s="14"/>
      <c r="G120" s="14"/>
      <c r="H120" s="14"/>
      <c r="I120" s="14"/>
      <c r="J120" s="14"/>
    </row>
    <row r="121" ht="12.75" customHeight="1">
      <c r="A121" s="263">
        <v>119</v>
      </c>
      <c r="B121" s="263">
        <v>4</v>
      </c>
      <c r="C121" s="14"/>
      <c r="D121" s="14"/>
      <c r="E121" s="14"/>
      <c r="F121" s="14"/>
      <c r="G121" s="14"/>
      <c r="H121" s="14"/>
      <c r="I121" s="14"/>
      <c r="J121" s="14"/>
    </row>
    <row r="122" ht="12.75" customHeight="1">
      <c r="A122" s="263">
        <v>120</v>
      </c>
      <c r="B122" s="263">
        <v>3</v>
      </c>
      <c r="C122" s="14"/>
      <c r="D122" s="14"/>
      <c r="E122" s="14"/>
      <c r="F122" s="14"/>
      <c r="G122" s="14"/>
      <c r="H122" s="14"/>
      <c r="I122" s="14"/>
      <c r="J122" s="14"/>
    </row>
    <row r="123" ht="12.75" customHeight="1">
      <c r="A123" s="263">
        <v>121</v>
      </c>
      <c r="B123" s="263">
        <v>2</v>
      </c>
      <c r="C123" s="14"/>
      <c r="D123" s="14"/>
      <c r="E123" s="14"/>
      <c r="F123" s="14"/>
      <c r="G123" s="14"/>
      <c r="H123" s="14"/>
      <c r="I123" s="14"/>
      <c r="J123" s="14"/>
    </row>
    <row r="124" ht="12.75" customHeight="1">
      <c r="A124" s="263">
        <v>122</v>
      </c>
      <c r="B124" s="263">
        <v>1</v>
      </c>
      <c r="C124" s="14"/>
      <c r="D124" s="14"/>
      <c r="E124" s="14"/>
      <c r="F124" s="14"/>
      <c r="G124" s="14"/>
      <c r="H124" s="14"/>
      <c r="I124" s="14"/>
      <c r="J124" s="14"/>
    </row>
  </sheetData>
  <pageMargins left="0.747917" right="0.747917" top="0.984028" bottom="0.984028" header="0.511806" footer="0.511806"/>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